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71" i="1"/>
  <c r="E265"/>
  <c r="E264"/>
  <c r="E259" s="1"/>
  <c r="D259"/>
  <c r="E254"/>
  <c r="E248"/>
  <c r="D248"/>
  <c r="E229"/>
  <c r="D229"/>
  <c r="E220"/>
  <c r="E218"/>
  <c r="E217"/>
  <c r="E214" s="1"/>
  <c r="D214"/>
  <c r="E211"/>
  <c r="E210"/>
  <c r="E209"/>
  <c r="E207"/>
  <c r="E205"/>
  <c r="E203"/>
  <c r="E196"/>
  <c r="E195"/>
  <c r="E194"/>
  <c r="E189"/>
  <c r="D189"/>
  <c r="E187"/>
  <c r="E184"/>
  <c r="E182"/>
  <c r="E181"/>
  <c r="E180"/>
  <c r="D180"/>
  <c r="E176"/>
  <c r="E175"/>
  <c r="E174"/>
  <c r="E173"/>
  <c r="E172"/>
  <c r="E171"/>
  <c r="E170"/>
  <c r="E166" s="1"/>
  <c r="E164" s="1"/>
  <c r="D166"/>
  <c r="E158"/>
  <c r="E157"/>
  <c r="E156"/>
  <c r="E155"/>
  <c r="E154"/>
  <c r="E153"/>
  <c r="E152"/>
  <c r="E151"/>
  <c r="E150"/>
  <c r="E149"/>
  <c r="E146"/>
  <c r="D146"/>
  <c r="E135"/>
  <c r="E132"/>
  <c r="E131"/>
  <c r="E130"/>
  <c r="E126"/>
  <c r="E125"/>
  <c r="E124"/>
  <c r="E121" s="1"/>
  <c r="E119" s="1"/>
  <c r="E117" s="1"/>
  <c r="D121"/>
  <c r="E114"/>
  <c r="E113"/>
  <c r="E111"/>
  <c r="E110"/>
  <c r="E109"/>
  <c r="E107"/>
  <c r="E106"/>
  <c r="E105"/>
  <c r="E104"/>
  <c r="E103"/>
  <c r="E102"/>
  <c r="E100"/>
  <c r="E97"/>
  <c r="E91"/>
  <c r="D91"/>
  <c r="E87"/>
  <c r="E86"/>
  <c r="E85"/>
  <c r="E84"/>
  <c r="E83"/>
  <c r="E80" s="1"/>
  <c r="D80"/>
  <c r="E76"/>
  <c r="E75"/>
  <c r="E74"/>
  <c r="E73"/>
  <c r="E71" s="1"/>
  <c r="D71"/>
  <c r="D62"/>
  <c r="E62" s="1"/>
  <c r="E60"/>
  <c r="E59"/>
  <c r="E58"/>
  <c r="E57"/>
  <c r="E55" s="1"/>
  <c r="D55"/>
  <c r="E53"/>
  <c r="E46"/>
  <c r="D46"/>
  <c r="E42"/>
  <c r="E39"/>
  <c r="E37"/>
  <c r="D37"/>
  <c r="E32"/>
  <c r="E31"/>
  <c r="E30"/>
  <c r="E26"/>
  <c r="E24"/>
  <c r="D20"/>
  <c r="E20" s="1"/>
  <c r="E18" s="1"/>
  <c r="E14" s="1"/>
  <c r="E281" l="1"/>
  <c r="E282" s="1"/>
</calcChain>
</file>

<file path=xl/sharedStrings.xml><?xml version="1.0" encoding="utf-8"?>
<sst xmlns="http://schemas.openxmlformats.org/spreadsheetml/2006/main" count="193" uniqueCount="102">
  <si>
    <t>Утверждаю:</t>
  </si>
  <si>
    <t>Согласовано:</t>
  </si>
  <si>
    <t>Первый зам.ген.директора ООО "ОУК "</t>
  </si>
  <si>
    <t>ИП Бобрышев А.С.</t>
  </si>
  <si>
    <t>С.В.Овчинников___________</t>
  </si>
  <si>
    <t>___________А.С.Бобрышев</t>
  </si>
  <si>
    <t>ПЛАН</t>
  </si>
  <si>
    <t xml:space="preserve">по ремонту и содержанию общего имущества жилых домов, обслуживаемых </t>
  </si>
  <si>
    <t>ООО "ОУК" 4 кв. 2016 г.</t>
  </si>
  <si>
    <t xml:space="preserve">№ </t>
  </si>
  <si>
    <t>Наименование   работ</t>
  </si>
  <si>
    <t>Ед.изм.</t>
  </si>
  <si>
    <t xml:space="preserve">Обьем </t>
  </si>
  <si>
    <t>Затраты т.руб</t>
  </si>
  <si>
    <t>Обязательные работы</t>
  </si>
  <si>
    <t>Подготовка многоквартирного до-</t>
  </si>
  <si>
    <t>ма к сезонной эксплуатации</t>
  </si>
  <si>
    <t>в т.ч.</t>
  </si>
  <si>
    <t>Центральное отопление</t>
  </si>
  <si>
    <t>в т.числе</t>
  </si>
  <si>
    <t>Смена труб</t>
  </si>
  <si>
    <t>м</t>
  </si>
  <si>
    <t>60,лет СССР 2</t>
  </si>
  <si>
    <t>Сиреневый,2 а</t>
  </si>
  <si>
    <t>пр.Победы,108</t>
  </si>
  <si>
    <t>пр.Победы,93 а</t>
  </si>
  <si>
    <t>Смена задвижек</t>
  </si>
  <si>
    <t>пр. Победы,95</t>
  </si>
  <si>
    <t>шт</t>
  </si>
  <si>
    <t>пр.60 лнт СССР,16</t>
  </si>
  <si>
    <t>пр. Победы,91</t>
  </si>
  <si>
    <t>Установка насосов</t>
  </si>
  <si>
    <t>Смена вентилей</t>
  </si>
  <si>
    <t>Смена изоляции</t>
  </si>
  <si>
    <t>м3</t>
  </si>
  <si>
    <t>Водопьянова,11</t>
  </si>
  <si>
    <t>пр.Победы,106</t>
  </si>
  <si>
    <t>пр.Победы,110/1</t>
  </si>
  <si>
    <t>пр. Победы,112</t>
  </si>
  <si>
    <t>Смена конвекторов (л.кл.)</t>
  </si>
  <si>
    <t>Ремонт,окон,дверей в помещениях</t>
  </si>
  <si>
    <t>общего пользования</t>
  </si>
  <si>
    <t>Ремонт окон(створки)</t>
  </si>
  <si>
    <t>Меркулова,3</t>
  </si>
  <si>
    <t>Меркулова,7/1</t>
  </si>
  <si>
    <t>Меркулова,35</t>
  </si>
  <si>
    <t>,</t>
  </si>
  <si>
    <t>Ремонт и укрепление входных дверей</t>
  </si>
  <si>
    <t>м2</t>
  </si>
  <si>
    <t>Меркулова,31</t>
  </si>
  <si>
    <t>Меркулова,15</t>
  </si>
  <si>
    <t>Остекление мест общего пользования</t>
  </si>
  <si>
    <t>пр.Сиреневый,4 а</t>
  </si>
  <si>
    <t>пр.Сиреневый,6</t>
  </si>
  <si>
    <t>Сиреневый,5</t>
  </si>
  <si>
    <t>ул. Меркулова,31</t>
  </si>
  <si>
    <t>пр.Победы,95</t>
  </si>
  <si>
    <t>пр.Победы,112</t>
  </si>
  <si>
    <t>Меркулова,33</t>
  </si>
  <si>
    <t>Дополнительные работы</t>
  </si>
  <si>
    <t>Водопровод и водоотведение</t>
  </si>
  <si>
    <t>Смена труб х/в</t>
  </si>
  <si>
    <t>60 лет СССР,12</t>
  </si>
  <si>
    <t>Меркулова,11</t>
  </si>
  <si>
    <t>60 лет СССР,10</t>
  </si>
  <si>
    <t>Смена труб ПВХ ф100</t>
  </si>
  <si>
    <t>пр.Победы,114/1</t>
  </si>
  <si>
    <t>Водопьянова,5</t>
  </si>
  <si>
    <t>Горячее водоснабжение</t>
  </si>
  <si>
    <t>пр.Сиреневый,2</t>
  </si>
  <si>
    <t>пр. Победы,108</t>
  </si>
  <si>
    <t>пр.60 лет СССР,6</t>
  </si>
  <si>
    <t>пр.Cиреневый,3</t>
  </si>
  <si>
    <t>Крыши</t>
  </si>
  <si>
    <t>ремонт мягкой кровли</t>
  </si>
  <si>
    <t>ул.Меркулова,5</t>
  </si>
  <si>
    <t>пр.Cиреневый,1</t>
  </si>
  <si>
    <t>Балконные козырьки</t>
  </si>
  <si>
    <t>ул. Меркулова,7/1(кв.70)</t>
  </si>
  <si>
    <t>ул. Меркулова,11(кв.69)</t>
  </si>
  <si>
    <t>ул. Меркулова,33(кв.71)</t>
  </si>
  <si>
    <t>Стены</t>
  </si>
  <si>
    <t>Герметизация межпанельных швов</t>
  </si>
  <si>
    <t>ул.Меркулова,5 (кв.32,28)</t>
  </si>
  <si>
    <t>м.п</t>
  </si>
  <si>
    <t>пр. 60 лет СССР,2 (49,45,53)</t>
  </si>
  <si>
    <t>Благоустройство</t>
  </si>
  <si>
    <t>в т. числе:</t>
  </si>
  <si>
    <t>Ремонт деревянных скамеек</t>
  </si>
  <si>
    <t>Ремонт д/площ. и м/форм</t>
  </si>
  <si>
    <t>Внутренняя отделка</t>
  </si>
  <si>
    <t xml:space="preserve">пр.60 лет СССР,20 А </t>
  </si>
  <si>
    <t>К.О.потолка и стен</t>
  </si>
  <si>
    <t>М.О.стен</t>
  </si>
  <si>
    <t>Итого текущий ремонт</t>
  </si>
  <si>
    <t>Всего</t>
  </si>
  <si>
    <t xml:space="preserve">                                                                                </t>
  </si>
  <si>
    <t xml:space="preserve">                       А.С.Бобрышев</t>
  </si>
  <si>
    <t xml:space="preserve">        Нач-к Уч-ка 20 мик-на                                                                                 С.Б.Кузнецова</t>
  </si>
  <si>
    <t>Запланированные виды работ будут корректироваться по мере поступления заявок от МУП"АДС" и необходимости выполнения текущего ремонта для обеспечения технической эксплуатации жил.фонда в соответствии с нормативно-правовыми актами РФ,Липецкой обл.и г.Липецка.</t>
  </si>
  <si>
    <t>Ведущий инж-р ООО"ОУК"</t>
  </si>
  <si>
    <t xml:space="preserve">    О.В.Шапкина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</si>
</sst>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6">
    <font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sz val="10"/>
      <name val="Arial Cyr"/>
      <charset val="204"/>
    </font>
    <font>
      <b/>
      <sz val="16"/>
      <name val="Arial Cyr"/>
      <charset val="204"/>
    </font>
    <font>
      <sz val="11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b/>
      <sz val="12"/>
      <color indexed="11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b/>
      <sz val="12"/>
      <color indexed="10"/>
      <name val="Arial Cyr"/>
      <family val="2"/>
      <charset val="204"/>
    </font>
    <font>
      <b/>
      <sz val="10"/>
      <name val="Arial Cyr"/>
      <charset val="204"/>
    </font>
    <font>
      <b/>
      <sz val="12"/>
      <color indexed="10"/>
      <name val="Arial Cyr"/>
      <charset val="204"/>
    </font>
    <font>
      <sz val="10"/>
      <color indexed="8"/>
      <name val="Arial Cyr"/>
      <charset val="204"/>
    </font>
    <font>
      <sz val="10"/>
      <color indexed="10"/>
      <name val="Arial Cyr"/>
      <charset val="204"/>
    </font>
    <font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6" fillId="2" borderId="1" xfId="0" applyFont="1" applyFill="1" applyBorder="1"/>
    <xf numFmtId="0" fontId="0" fillId="2" borderId="1" xfId="0" applyFill="1" applyBorder="1"/>
    <xf numFmtId="164" fontId="7" fillId="2" borderId="1" xfId="0" applyNumberFormat="1" applyFont="1" applyFill="1" applyBorder="1"/>
    <xf numFmtId="0" fontId="8" fillId="2" borderId="1" xfId="0" applyFont="1" applyFill="1" applyBorder="1"/>
    <xf numFmtId="164" fontId="9" fillId="2" borderId="1" xfId="0" applyNumberFormat="1" applyFont="1" applyFill="1" applyBorder="1"/>
    <xf numFmtId="165" fontId="0" fillId="2" borderId="1" xfId="0" applyNumberFormat="1" applyFill="1" applyBorder="1"/>
    <xf numFmtId="164" fontId="10" fillId="2" borderId="1" xfId="0" applyNumberFormat="1" applyFont="1" applyFill="1" applyBorder="1"/>
    <xf numFmtId="0" fontId="11" fillId="2" borderId="1" xfId="0" applyFont="1" applyFill="1" applyBorder="1"/>
    <xf numFmtId="0" fontId="5" fillId="2" borderId="1" xfId="0" applyFont="1" applyFill="1" applyBorder="1"/>
    <xf numFmtId="164" fontId="1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64" fontId="2" fillId="2" borderId="1" xfId="0" applyNumberFormat="1" applyFont="1" applyFill="1" applyBorder="1"/>
    <xf numFmtId="164" fontId="2" fillId="2" borderId="2" xfId="0" applyNumberFormat="1" applyFont="1" applyFill="1" applyBorder="1"/>
    <xf numFmtId="164" fontId="12" fillId="2" borderId="2" xfId="0" applyNumberFormat="1" applyFont="1" applyFill="1" applyBorder="1"/>
    <xf numFmtId="0" fontId="2" fillId="2" borderId="2" xfId="0" applyFont="1" applyFill="1" applyBorder="1"/>
    <xf numFmtId="0" fontId="0" fillId="3" borderId="1" xfId="0" applyFill="1" applyBorder="1" applyAlignment="1">
      <alignment horizontal="center"/>
    </xf>
    <xf numFmtId="0" fontId="11" fillId="3" borderId="1" xfId="0" applyFont="1" applyFill="1" applyBorder="1"/>
    <xf numFmtId="0" fontId="0" fillId="3" borderId="1" xfId="0" applyFill="1" applyBorder="1"/>
    <xf numFmtId="0" fontId="2" fillId="2" borderId="3" xfId="0" applyFont="1" applyFill="1" applyBorder="1"/>
    <xf numFmtId="164" fontId="0" fillId="2" borderId="1" xfId="0" applyNumberFormat="1" applyFill="1" applyBorder="1"/>
    <xf numFmtId="164" fontId="13" fillId="2" borderId="1" xfId="0" applyNumberFormat="1" applyFont="1" applyFill="1" applyBorder="1"/>
    <xf numFmtId="164" fontId="5" fillId="2" borderId="1" xfId="0" applyNumberFormat="1" applyFont="1" applyFill="1" applyBorder="1"/>
    <xf numFmtId="2" fontId="5" fillId="2" borderId="1" xfId="0" applyNumberFormat="1" applyFont="1" applyFill="1" applyBorder="1"/>
    <xf numFmtId="0" fontId="14" fillId="2" borderId="1" xfId="0" applyFont="1" applyFill="1" applyBorder="1"/>
    <xf numFmtId="0" fontId="0" fillId="2" borderId="1" xfId="0" applyFont="1" applyFill="1" applyBorder="1"/>
    <xf numFmtId="164" fontId="0" fillId="2" borderId="1" xfId="0" applyNumberFormat="1" applyFont="1" applyFill="1" applyBorder="1"/>
    <xf numFmtId="0" fontId="15" fillId="2" borderId="1" xfId="0" applyFont="1" applyFill="1" applyBorder="1"/>
    <xf numFmtId="0" fontId="12" fillId="2" borderId="1" xfId="0" applyFont="1" applyFill="1" applyBorder="1"/>
    <xf numFmtId="49" fontId="0" fillId="2" borderId="1" xfId="0" applyNumberFormat="1" applyFill="1" applyBorder="1" applyAlignment="1">
      <alignment horizontal="center"/>
    </xf>
    <xf numFmtId="0" fontId="9" fillId="2" borderId="1" xfId="0" applyFont="1" applyFill="1" applyBorder="1"/>
    <xf numFmtId="164" fontId="3" fillId="2" borderId="1" xfId="0" applyNumberFormat="1" applyFont="1" applyFill="1" applyBorder="1"/>
    <xf numFmtId="0" fontId="0" fillId="0" borderId="0" xfId="0" applyAlignment="1">
      <alignment horizontal="left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wrapText="1" shrinkToFit="1"/>
    </xf>
    <xf numFmtId="0" fontId="4" fillId="0" borderId="0" xfId="0" applyFont="1" applyBorder="1" applyAlignment="1">
      <alignment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3"/>
  <sheetViews>
    <sheetView tabSelected="1" topLeftCell="A250" workbookViewId="0">
      <selection sqref="A1:E293"/>
    </sheetView>
  </sheetViews>
  <sheetFormatPr defaultRowHeight="15"/>
  <cols>
    <col min="1" max="1" width="6.7109375" customWidth="1"/>
    <col min="2" max="2" width="19.7109375" customWidth="1"/>
    <col min="4" max="4" width="12.85546875" customWidth="1"/>
    <col min="5" max="5" width="33.28515625" customWidth="1"/>
  </cols>
  <sheetData>
    <row r="2" spans="1:5">
      <c r="B2" s="1" t="s">
        <v>0</v>
      </c>
      <c r="E2" s="1" t="s">
        <v>1</v>
      </c>
    </row>
    <row r="3" spans="1:5">
      <c r="B3" s="2"/>
    </row>
    <row r="4" spans="1:5">
      <c r="B4" s="2" t="s">
        <v>2</v>
      </c>
      <c r="D4" t="s">
        <v>3</v>
      </c>
    </row>
    <row r="5" spans="1:5">
      <c r="B5" s="2" t="s">
        <v>4</v>
      </c>
      <c r="D5" s="3" t="s">
        <v>5</v>
      </c>
      <c r="E5" s="3"/>
    </row>
    <row r="7" spans="1:5" ht="20.25">
      <c r="C7" s="4" t="s">
        <v>6</v>
      </c>
    </row>
    <row r="8" spans="1:5">
      <c r="B8" s="5" t="s">
        <v>7</v>
      </c>
      <c r="C8" s="5"/>
      <c r="D8" s="5"/>
      <c r="E8" s="5"/>
    </row>
    <row r="9" spans="1:5">
      <c r="B9" s="5" t="s">
        <v>8</v>
      </c>
      <c r="C9" s="5"/>
      <c r="D9" s="5"/>
      <c r="E9" s="5"/>
    </row>
    <row r="11" spans="1:5" ht="15.75">
      <c r="A11" s="6" t="s">
        <v>9</v>
      </c>
      <c r="B11" s="6" t="s">
        <v>10</v>
      </c>
      <c r="C11" s="6" t="s">
        <v>11</v>
      </c>
      <c r="D11" s="6" t="s">
        <v>12</v>
      </c>
      <c r="E11" s="6" t="s">
        <v>13</v>
      </c>
    </row>
    <row r="12" spans="1:5">
      <c r="A12" s="7"/>
      <c r="B12" s="8"/>
      <c r="C12" s="7"/>
      <c r="D12" s="8"/>
      <c r="E12" s="8"/>
    </row>
    <row r="13" spans="1:5" ht="18">
      <c r="A13" s="9"/>
      <c r="B13" s="10" t="s">
        <v>14</v>
      </c>
      <c r="C13" s="9"/>
      <c r="D13" s="11"/>
      <c r="E13" s="12"/>
    </row>
    <row r="14" spans="1:5" ht="18">
      <c r="A14" s="9"/>
      <c r="B14" s="13" t="s">
        <v>15</v>
      </c>
      <c r="C14" s="9"/>
      <c r="D14" s="11"/>
      <c r="E14" s="14">
        <f>E18+E71+E80+E91</f>
        <v>308.64999999999998</v>
      </c>
    </row>
    <row r="15" spans="1:5" ht="15.75">
      <c r="A15" s="9"/>
      <c r="B15" s="13" t="s">
        <v>16</v>
      </c>
      <c r="C15" s="9"/>
      <c r="D15" s="11"/>
      <c r="E15" s="15"/>
    </row>
    <row r="16" spans="1:5">
      <c r="A16" s="9"/>
      <c r="B16" s="11" t="s">
        <v>17</v>
      </c>
      <c r="C16" s="9"/>
      <c r="D16" s="11"/>
      <c r="E16" s="11"/>
    </row>
    <row r="17" spans="1:5">
      <c r="A17" s="9"/>
      <c r="B17" s="11"/>
      <c r="C17" s="9"/>
      <c r="D17" s="11"/>
      <c r="E17" s="15"/>
    </row>
    <row r="18" spans="1:5" ht="15.75">
      <c r="A18" s="9"/>
      <c r="B18" s="13" t="s">
        <v>18</v>
      </c>
      <c r="C18" s="9"/>
      <c r="D18" s="11"/>
      <c r="E18" s="16">
        <f>E20+E37+E53+E55+E62+E46</f>
        <v>205</v>
      </c>
    </row>
    <row r="19" spans="1:5">
      <c r="A19" s="9"/>
      <c r="B19" s="11" t="s">
        <v>19</v>
      </c>
      <c r="C19" s="9"/>
      <c r="D19" s="11"/>
      <c r="E19" s="11"/>
    </row>
    <row r="20" spans="1:5" ht="15.75">
      <c r="A20" s="9"/>
      <c r="B20" s="17" t="s">
        <v>20</v>
      </c>
      <c r="C20" s="9" t="s">
        <v>21</v>
      </c>
      <c r="D20" s="18">
        <f>SUM(D22:D33)</f>
        <v>310</v>
      </c>
      <c r="E20" s="19">
        <f>D20*0.36</f>
        <v>111.6</v>
      </c>
    </row>
    <row r="21" spans="1:5">
      <c r="A21" s="20"/>
      <c r="B21" s="11"/>
      <c r="C21" s="9"/>
      <c r="D21" s="21"/>
      <c r="E21" s="22"/>
    </row>
    <row r="22" spans="1:5">
      <c r="A22" s="20"/>
      <c r="B22" s="11"/>
      <c r="C22" s="20"/>
      <c r="D22" s="21"/>
      <c r="E22" s="22"/>
    </row>
    <row r="23" spans="1:5">
      <c r="A23" s="20"/>
      <c r="B23" s="21"/>
      <c r="C23" s="20"/>
      <c r="D23" s="21"/>
      <c r="E23" s="22"/>
    </row>
    <row r="24" spans="1:5">
      <c r="A24" s="20">
        <v>1</v>
      </c>
      <c r="B24" s="21" t="s">
        <v>22</v>
      </c>
      <c r="C24" s="20" t="s">
        <v>21</v>
      </c>
      <c r="D24" s="21">
        <v>100</v>
      </c>
      <c r="E24" s="22">
        <f>D24*0.36</f>
        <v>36</v>
      </c>
    </row>
    <row r="25" spans="1:5">
      <c r="A25" s="20"/>
      <c r="B25" s="21"/>
      <c r="C25" s="20"/>
      <c r="D25" s="21"/>
      <c r="E25" s="22"/>
    </row>
    <row r="26" spans="1:5">
      <c r="A26" s="20">
        <v>2</v>
      </c>
      <c r="B26" s="11" t="s">
        <v>23</v>
      </c>
      <c r="C26" s="20" t="s">
        <v>21</v>
      </c>
      <c r="D26" s="21">
        <v>60</v>
      </c>
      <c r="E26" s="22">
        <f>D26*0.36</f>
        <v>21.599999999999998</v>
      </c>
    </row>
    <row r="27" spans="1:5">
      <c r="A27" s="20"/>
      <c r="B27" s="11"/>
      <c r="C27" s="9"/>
      <c r="D27" s="21"/>
      <c r="E27" s="22"/>
    </row>
    <row r="28" spans="1:5">
      <c r="A28" s="20"/>
      <c r="B28" s="11"/>
      <c r="C28" s="20"/>
      <c r="D28" s="21"/>
      <c r="E28" s="22"/>
    </row>
    <row r="29" spans="1:5">
      <c r="A29" s="20"/>
      <c r="B29" s="11"/>
      <c r="C29" s="20"/>
      <c r="D29" s="21"/>
      <c r="E29" s="22"/>
    </row>
    <row r="30" spans="1:5">
      <c r="A30" s="20">
        <v>3</v>
      </c>
      <c r="B30" s="21" t="s">
        <v>24</v>
      </c>
      <c r="C30" s="20" t="s">
        <v>21</v>
      </c>
      <c r="D30" s="21">
        <v>70</v>
      </c>
      <c r="E30" s="22">
        <f>D30*0.36</f>
        <v>25.2</v>
      </c>
    </row>
    <row r="31" spans="1:5">
      <c r="A31" s="20">
        <v>4</v>
      </c>
      <c r="B31" s="11" t="s">
        <v>25</v>
      </c>
      <c r="C31" s="9" t="s">
        <v>21</v>
      </c>
      <c r="D31" s="21">
        <v>80</v>
      </c>
      <c r="E31" s="22">
        <f>D31*0.36</f>
        <v>28.799999999999997</v>
      </c>
    </row>
    <row r="32" spans="1:5">
      <c r="A32" s="20"/>
      <c r="B32" s="11"/>
      <c r="C32" s="9"/>
      <c r="D32" s="21"/>
      <c r="E32" s="22">
        <f>D32*0.36</f>
        <v>0</v>
      </c>
    </row>
    <row r="33" spans="1:5">
      <c r="A33" s="20"/>
      <c r="B33" s="11"/>
      <c r="C33" s="20"/>
      <c r="D33" s="21"/>
      <c r="E33" s="22"/>
    </row>
    <row r="34" spans="1:5">
      <c r="A34" s="20"/>
      <c r="B34" s="21"/>
      <c r="C34" s="20"/>
      <c r="D34" s="21"/>
      <c r="E34" s="22"/>
    </row>
    <row r="35" spans="1:5">
      <c r="A35" s="20"/>
      <c r="B35" s="21"/>
      <c r="C35" s="20"/>
      <c r="D35" s="21"/>
      <c r="E35" s="22"/>
    </row>
    <row r="36" spans="1:5">
      <c r="A36" s="20"/>
      <c r="B36" s="21"/>
      <c r="C36" s="20"/>
      <c r="D36" s="21"/>
      <c r="E36" s="22"/>
    </row>
    <row r="37" spans="1:5" ht="15.75">
      <c r="A37" s="9"/>
      <c r="B37" s="17" t="s">
        <v>26</v>
      </c>
      <c r="C37" s="9"/>
      <c r="D37" s="18">
        <f>D38+D39+D40+D41+D42+D43+D44+D52</f>
        <v>4</v>
      </c>
      <c r="E37" s="19">
        <f>D37*3.85</f>
        <v>15.4</v>
      </c>
    </row>
    <row r="38" spans="1:5">
      <c r="A38" s="9">
        <v>1</v>
      </c>
      <c r="B38" s="11" t="s">
        <v>27</v>
      </c>
      <c r="C38" s="9" t="s">
        <v>28</v>
      </c>
      <c r="D38" s="21">
        <v>1</v>
      </c>
      <c r="E38" s="22">
        <v>3.85</v>
      </c>
    </row>
    <row r="39" spans="1:5">
      <c r="A39" s="9">
        <v>2</v>
      </c>
      <c r="B39" s="11" t="s">
        <v>29</v>
      </c>
      <c r="C39" s="9" t="s">
        <v>28</v>
      </c>
      <c r="D39" s="21">
        <v>2</v>
      </c>
      <c r="E39" s="22">
        <f>D39*3.85</f>
        <v>7.7</v>
      </c>
    </row>
    <row r="40" spans="1:5">
      <c r="A40" s="9"/>
      <c r="B40" s="21"/>
      <c r="C40" s="9"/>
      <c r="D40" s="21"/>
      <c r="E40" s="22"/>
    </row>
    <row r="41" spans="1:5">
      <c r="A41" s="9"/>
      <c r="B41" s="21"/>
      <c r="C41" s="9"/>
      <c r="D41" s="21"/>
      <c r="E41" s="22"/>
    </row>
    <row r="42" spans="1:5">
      <c r="A42" s="9">
        <v>3</v>
      </c>
      <c r="B42" s="11" t="s">
        <v>30</v>
      </c>
      <c r="C42" s="9" t="s">
        <v>28</v>
      </c>
      <c r="D42" s="21">
        <v>1</v>
      </c>
      <c r="E42" s="22">
        <f>D42*3.85</f>
        <v>3.85</v>
      </c>
    </row>
    <row r="43" spans="1:5">
      <c r="A43" s="9"/>
      <c r="B43" s="21"/>
      <c r="C43" s="9"/>
      <c r="D43" s="21"/>
      <c r="E43" s="22"/>
    </row>
    <row r="44" spans="1:5">
      <c r="A44" s="9"/>
      <c r="B44" s="21"/>
      <c r="C44" s="9"/>
      <c r="D44" s="21"/>
      <c r="E44" s="22"/>
    </row>
    <row r="45" spans="1:5">
      <c r="A45" s="9"/>
      <c r="B45" s="21"/>
      <c r="C45" s="9"/>
      <c r="D45" s="21"/>
      <c r="E45" s="23"/>
    </row>
    <row r="46" spans="1:5" ht="15.75">
      <c r="A46" s="9"/>
      <c r="B46" s="17" t="s">
        <v>31</v>
      </c>
      <c r="C46" s="9"/>
      <c r="D46" s="18">
        <f>D47</f>
        <v>0</v>
      </c>
      <c r="E46" s="24">
        <f>E47+E48</f>
        <v>0</v>
      </c>
    </row>
    <row r="47" spans="1:5">
      <c r="A47" s="9"/>
      <c r="B47" s="11"/>
      <c r="C47" s="9" t="s">
        <v>28</v>
      </c>
      <c r="D47" s="21"/>
      <c r="E47" s="23"/>
    </row>
    <row r="48" spans="1:5">
      <c r="A48" s="9"/>
      <c r="B48" s="21"/>
      <c r="C48" s="9"/>
      <c r="D48" s="21"/>
      <c r="E48" s="23"/>
    </row>
    <row r="49" spans="1:5">
      <c r="A49" s="9"/>
      <c r="B49" s="21"/>
      <c r="C49" s="9"/>
      <c r="D49" s="21"/>
      <c r="E49" s="23"/>
    </row>
    <row r="50" spans="1:5">
      <c r="A50" s="9"/>
      <c r="B50" s="21"/>
      <c r="C50" s="9"/>
      <c r="D50" s="21"/>
      <c r="E50" s="23"/>
    </row>
    <row r="51" spans="1:5">
      <c r="A51" s="9"/>
      <c r="B51" s="21"/>
      <c r="C51" s="9"/>
      <c r="D51" s="21"/>
      <c r="E51" s="23"/>
    </row>
    <row r="52" spans="1:5">
      <c r="A52" s="20"/>
      <c r="B52" s="21"/>
      <c r="C52" s="20"/>
      <c r="D52" s="21"/>
      <c r="E52" s="25"/>
    </row>
    <row r="53" spans="1:5" ht="15.75">
      <c r="A53" s="20"/>
      <c r="B53" s="17" t="s">
        <v>32</v>
      </c>
      <c r="C53" s="20" t="s">
        <v>28</v>
      </c>
      <c r="D53" s="18">
        <v>100</v>
      </c>
      <c r="E53" s="19">
        <f>D53*0.6</f>
        <v>60</v>
      </c>
    </row>
    <row r="54" spans="1:5">
      <c r="A54" s="20"/>
      <c r="B54" s="21"/>
      <c r="C54" s="20"/>
      <c r="D54" s="21"/>
      <c r="E54" s="21"/>
    </row>
    <row r="55" spans="1:5" ht="15.75">
      <c r="A55" s="20"/>
      <c r="B55" s="17" t="s">
        <v>33</v>
      </c>
      <c r="C55" s="20" t="s">
        <v>34</v>
      </c>
      <c r="D55" s="18">
        <f>D56+D57+D58+D59+D60+D61</f>
        <v>0.8</v>
      </c>
      <c r="E55" s="19">
        <f>SUM(E56:E59)</f>
        <v>18</v>
      </c>
    </row>
    <row r="56" spans="1:5">
      <c r="A56" s="20"/>
      <c r="B56" s="11"/>
      <c r="C56" s="20"/>
      <c r="D56" s="21"/>
      <c r="E56" s="22"/>
    </row>
    <row r="57" spans="1:5">
      <c r="A57" s="20">
        <v>1</v>
      </c>
      <c r="B57" s="11" t="s">
        <v>35</v>
      </c>
      <c r="C57" s="9" t="s">
        <v>34</v>
      </c>
      <c r="D57" s="21">
        <v>0.2</v>
      </c>
      <c r="E57" s="22">
        <f>D57*30</f>
        <v>6</v>
      </c>
    </row>
    <row r="58" spans="1:5">
      <c r="A58" s="20">
        <v>2</v>
      </c>
      <c r="B58" s="11" t="s">
        <v>36</v>
      </c>
      <c r="C58" s="20" t="s">
        <v>34</v>
      </c>
      <c r="D58" s="21">
        <v>0.2</v>
      </c>
      <c r="E58" s="22">
        <f>D58*30</f>
        <v>6</v>
      </c>
    </row>
    <row r="59" spans="1:5">
      <c r="A59" s="20">
        <v>3</v>
      </c>
      <c r="B59" s="11" t="s">
        <v>37</v>
      </c>
      <c r="C59" s="20" t="s">
        <v>34</v>
      </c>
      <c r="D59" s="21">
        <v>0.2</v>
      </c>
      <c r="E59" s="22">
        <f>D59*30</f>
        <v>6</v>
      </c>
    </row>
    <row r="60" spans="1:5">
      <c r="A60" s="20">
        <v>4</v>
      </c>
      <c r="B60" s="11" t="s">
        <v>38</v>
      </c>
      <c r="C60" s="9" t="s">
        <v>34</v>
      </c>
      <c r="D60" s="21">
        <v>0.2</v>
      </c>
      <c r="E60" s="22">
        <f>D60*30</f>
        <v>6</v>
      </c>
    </row>
    <row r="61" spans="1:5">
      <c r="A61" s="20"/>
      <c r="B61" s="11"/>
      <c r="C61" s="9"/>
      <c r="D61" s="21"/>
      <c r="E61" s="22"/>
    </row>
    <row r="62" spans="1:5" ht="15.75">
      <c r="A62" s="26"/>
      <c r="B62" s="27" t="s">
        <v>39</v>
      </c>
      <c r="C62" s="9"/>
      <c r="D62" s="18">
        <f>D63+D64+D65+D66</f>
        <v>0</v>
      </c>
      <c r="E62" s="19">
        <f>D62*3.85</f>
        <v>0</v>
      </c>
    </row>
    <row r="63" spans="1:5">
      <c r="A63" s="26"/>
      <c r="B63" s="28"/>
      <c r="C63" s="9"/>
      <c r="D63" s="21"/>
      <c r="E63" s="22"/>
    </row>
    <row r="64" spans="1:5">
      <c r="A64" s="9"/>
      <c r="B64" s="21"/>
      <c r="C64" s="9"/>
      <c r="D64" s="21"/>
      <c r="E64" s="22"/>
    </row>
    <row r="65" spans="1:5">
      <c r="A65" s="9"/>
      <c r="B65" s="21"/>
      <c r="C65" s="9"/>
      <c r="D65" s="21"/>
      <c r="E65" s="22"/>
    </row>
    <row r="66" spans="1:5">
      <c r="A66" s="9"/>
      <c r="B66" s="21"/>
      <c r="C66" s="9"/>
      <c r="D66" s="21"/>
      <c r="E66" s="22"/>
    </row>
    <row r="67" spans="1:5">
      <c r="A67" s="20"/>
      <c r="B67" s="21"/>
      <c r="C67" s="20"/>
      <c r="D67" s="25"/>
      <c r="E67" s="29"/>
    </row>
    <row r="68" spans="1:5" ht="15.75">
      <c r="A68" s="20"/>
      <c r="B68" s="13" t="s">
        <v>40</v>
      </c>
      <c r="C68" s="20"/>
      <c r="D68" s="21"/>
      <c r="E68" s="21"/>
    </row>
    <row r="69" spans="1:5" ht="15.75">
      <c r="A69" s="20"/>
      <c r="B69" s="13" t="s">
        <v>41</v>
      </c>
      <c r="C69" s="20"/>
      <c r="D69" s="21"/>
      <c r="E69" s="16"/>
    </row>
    <row r="70" spans="1:5">
      <c r="A70" s="20"/>
      <c r="B70" s="21" t="s">
        <v>19</v>
      </c>
      <c r="C70" s="20"/>
      <c r="D70" s="21"/>
      <c r="E70" s="21"/>
    </row>
    <row r="71" spans="1:5" ht="15.75">
      <c r="A71" s="20"/>
      <c r="B71" s="17" t="s">
        <v>42</v>
      </c>
      <c r="C71" s="20" t="s">
        <v>28</v>
      </c>
      <c r="D71" s="18">
        <f>D72+D73+D74+D75+D76+D77+D78</f>
        <v>158</v>
      </c>
      <c r="E71" s="16">
        <f>SUM(E73:E75)</f>
        <v>75.900000000000006</v>
      </c>
    </row>
    <row r="72" spans="1:5">
      <c r="A72" s="20"/>
      <c r="B72" s="21"/>
      <c r="C72" s="20"/>
      <c r="D72" s="21"/>
      <c r="E72" s="22"/>
    </row>
    <row r="73" spans="1:5">
      <c r="A73" s="20">
        <v>1</v>
      </c>
      <c r="B73" s="11" t="s">
        <v>43</v>
      </c>
      <c r="C73" s="20" t="s">
        <v>28</v>
      </c>
      <c r="D73" s="21">
        <v>100</v>
      </c>
      <c r="E73" s="22">
        <f>D73*0.55</f>
        <v>55.000000000000007</v>
      </c>
    </row>
    <row r="74" spans="1:5">
      <c r="A74" s="20">
        <v>2</v>
      </c>
      <c r="B74" s="11" t="s">
        <v>44</v>
      </c>
      <c r="C74" s="20" t="s">
        <v>28</v>
      </c>
      <c r="D74" s="21">
        <v>28</v>
      </c>
      <c r="E74" s="22">
        <f>D74*0.55</f>
        <v>15.400000000000002</v>
      </c>
    </row>
    <row r="75" spans="1:5">
      <c r="A75" s="20">
        <v>3</v>
      </c>
      <c r="B75" s="11" t="s">
        <v>45</v>
      </c>
      <c r="C75" s="20" t="s">
        <v>28</v>
      </c>
      <c r="D75" s="21">
        <v>10</v>
      </c>
      <c r="E75" s="22">
        <f>D75*0.55</f>
        <v>5.5</v>
      </c>
    </row>
    <row r="76" spans="1:5">
      <c r="A76" s="20">
        <v>4</v>
      </c>
      <c r="B76" s="11" t="s">
        <v>37</v>
      </c>
      <c r="C76" s="9" t="s">
        <v>28</v>
      </c>
      <c r="D76" s="21">
        <v>20</v>
      </c>
      <c r="E76" s="22">
        <f>D76*0.55</f>
        <v>11</v>
      </c>
    </row>
    <row r="77" spans="1:5">
      <c r="A77" s="20"/>
      <c r="B77" s="11"/>
      <c r="C77" s="9"/>
      <c r="D77" s="21"/>
      <c r="E77" s="22"/>
    </row>
    <row r="78" spans="1:5">
      <c r="A78" s="20"/>
      <c r="B78" s="21"/>
      <c r="C78" s="20"/>
      <c r="D78" s="21"/>
      <c r="E78" s="30" t="s">
        <v>46</v>
      </c>
    </row>
    <row r="79" spans="1:5" ht="15.75">
      <c r="A79" s="20"/>
      <c r="B79" s="21"/>
      <c r="C79" s="20"/>
      <c r="D79" s="18"/>
      <c r="E79" s="18"/>
    </row>
    <row r="80" spans="1:5" ht="15.75">
      <c r="A80" s="20"/>
      <c r="B80" s="17" t="s">
        <v>47</v>
      </c>
      <c r="C80" s="20"/>
      <c r="D80" s="18">
        <f>D82+D84+D83+D85+D86+D87+D88+D89+D90</f>
        <v>4.8</v>
      </c>
      <c r="E80" s="16">
        <f>E82+E83+E84+E85+E86+E87+E88+E89+E90</f>
        <v>12</v>
      </c>
    </row>
    <row r="81" spans="1:5">
      <c r="A81" s="20"/>
      <c r="B81" s="21"/>
      <c r="C81" s="20"/>
      <c r="D81" s="21"/>
      <c r="E81" s="31"/>
    </row>
    <row r="82" spans="1:5">
      <c r="A82" s="20"/>
      <c r="B82" s="11"/>
      <c r="C82" s="20"/>
      <c r="D82" s="21"/>
      <c r="E82" s="31"/>
    </row>
    <row r="83" spans="1:5">
      <c r="A83" s="20">
        <v>1</v>
      </c>
      <c r="B83" s="11" t="s">
        <v>35</v>
      </c>
      <c r="C83" s="20" t="s">
        <v>48</v>
      </c>
      <c r="D83" s="21">
        <v>1.2</v>
      </c>
      <c r="E83" s="31">
        <f>D83*2.5</f>
        <v>3</v>
      </c>
    </row>
    <row r="84" spans="1:5">
      <c r="A84" s="20">
        <v>2</v>
      </c>
      <c r="B84" s="11" t="s">
        <v>49</v>
      </c>
      <c r="C84" s="9" t="s">
        <v>48</v>
      </c>
      <c r="D84" s="21">
        <v>1.2</v>
      </c>
      <c r="E84" s="31">
        <f>D84*2.5</f>
        <v>3</v>
      </c>
    </row>
    <row r="85" spans="1:5">
      <c r="A85" s="20">
        <v>3</v>
      </c>
      <c r="B85" s="21" t="s">
        <v>50</v>
      </c>
      <c r="C85" s="20" t="s">
        <v>48</v>
      </c>
      <c r="D85" s="21">
        <v>1.2</v>
      </c>
      <c r="E85" s="31">
        <f>D85*2.5</f>
        <v>3</v>
      </c>
    </row>
    <row r="86" spans="1:5">
      <c r="A86" s="20"/>
      <c r="B86" s="21"/>
      <c r="C86" s="20"/>
      <c r="D86" s="21"/>
      <c r="E86" s="31">
        <f>D86*2.5</f>
        <v>0</v>
      </c>
    </row>
    <row r="87" spans="1:5">
      <c r="A87" s="20">
        <v>4</v>
      </c>
      <c r="B87" s="11" t="s">
        <v>44</v>
      </c>
      <c r="C87" s="20" t="s">
        <v>48</v>
      </c>
      <c r="D87" s="21">
        <v>1.2</v>
      </c>
      <c r="E87" s="31">
        <f>D87*2.5</f>
        <v>3</v>
      </c>
    </row>
    <row r="88" spans="1:5">
      <c r="A88" s="20"/>
      <c r="B88" s="21"/>
      <c r="C88" s="20"/>
      <c r="D88" s="21"/>
      <c r="E88" s="31"/>
    </row>
    <row r="89" spans="1:5">
      <c r="A89" s="20"/>
      <c r="B89" s="21"/>
      <c r="C89" s="20"/>
      <c r="D89" s="21"/>
      <c r="E89" s="22"/>
    </row>
    <row r="90" spans="1:5">
      <c r="A90" s="20"/>
      <c r="B90" s="21"/>
      <c r="C90" s="20"/>
      <c r="D90" s="21"/>
      <c r="E90" s="22"/>
    </row>
    <row r="91" spans="1:5" ht="15.75">
      <c r="A91" s="20"/>
      <c r="B91" s="17" t="s">
        <v>51</v>
      </c>
      <c r="C91" s="20"/>
      <c r="D91" s="18">
        <f>D92+D93+D94+D95+D96+D99+D100+D101+D102+D103+D104+D105+D106+D107+D108+D109+D112+D97+D98+D110+D111+D113+D114+D115+D116</f>
        <v>25</v>
      </c>
      <c r="E91" s="19">
        <f>SUM(E94:E114)</f>
        <v>15.75</v>
      </c>
    </row>
    <row r="92" spans="1:5">
      <c r="A92" s="20"/>
      <c r="B92" s="21"/>
      <c r="C92" s="20"/>
      <c r="D92" s="21"/>
      <c r="E92" s="22"/>
    </row>
    <row r="93" spans="1:5">
      <c r="A93" s="20"/>
      <c r="B93" s="21"/>
      <c r="C93" s="20"/>
      <c r="D93" s="21"/>
      <c r="E93" s="22"/>
    </row>
    <row r="94" spans="1:5">
      <c r="A94" s="20"/>
      <c r="B94" s="11"/>
      <c r="C94" s="20"/>
      <c r="D94" s="21"/>
      <c r="E94" s="22"/>
    </row>
    <row r="95" spans="1:5">
      <c r="A95" s="20"/>
      <c r="B95" s="21"/>
      <c r="C95" s="20"/>
      <c r="D95" s="21"/>
      <c r="E95" s="22"/>
    </row>
    <row r="96" spans="1:5">
      <c r="A96" s="20"/>
      <c r="B96" s="11"/>
      <c r="C96" s="20"/>
      <c r="D96" s="21"/>
      <c r="E96" s="22"/>
    </row>
    <row r="97" spans="1:5">
      <c r="A97" s="20"/>
      <c r="B97" s="11"/>
      <c r="C97" s="20"/>
      <c r="D97" s="21"/>
      <c r="E97" s="22">
        <f t="shared" ref="E97:E114" si="0">D97*0.63</f>
        <v>0</v>
      </c>
    </row>
    <row r="98" spans="1:5">
      <c r="A98" s="20"/>
      <c r="B98" s="11"/>
      <c r="C98" s="20"/>
      <c r="D98" s="21"/>
      <c r="E98" s="22"/>
    </row>
    <row r="99" spans="1:5">
      <c r="A99" s="20"/>
      <c r="B99" s="11"/>
      <c r="C99" s="20"/>
      <c r="D99" s="21"/>
      <c r="E99" s="22"/>
    </row>
    <row r="100" spans="1:5">
      <c r="A100" s="20">
        <v>1</v>
      </c>
      <c r="B100" s="21" t="s">
        <v>52</v>
      </c>
      <c r="C100" s="20" t="s">
        <v>48</v>
      </c>
      <c r="D100" s="21">
        <v>1</v>
      </c>
      <c r="E100" s="22">
        <f t="shared" si="0"/>
        <v>0.63</v>
      </c>
    </row>
    <row r="101" spans="1:5">
      <c r="A101" s="20"/>
      <c r="B101" s="11"/>
      <c r="C101" s="20"/>
      <c r="D101" s="21"/>
      <c r="E101" s="22"/>
    </row>
    <row r="102" spans="1:5">
      <c r="A102" s="20">
        <v>2</v>
      </c>
      <c r="B102" s="21" t="s">
        <v>24</v>
      </c>
      <c r="C102" s="20" t="s">
        <v>48</v>
      </c>
      <c r="D102" s="21">
        <v>3</v>
      </c>
      <c r="E102" s="22">
        <f t="shared" si="0"/>
        <v>1.8900000000000001</v>
      </c>
    </row>
    <row r="103" spans="1:5">
      <c r="A103" s="20">
        <v>3</v>
      </c>
      <c r="B103" s="21" t="s">
        <v>53</v>
      </c>
      <c r="C103" s="20" t="s">
        <v>48</v>
      </c>
      <c r="D103" s="21">
        <v>2</v>
      </c>
      <c r="E103" s="22">
        <f t="shared" si="0"/>
        <v>1.26</v>
      </c>
    </row>
    <row r="104" spans="1:5">
      <c r="A104" s="20">
        <v>4</v>
      </c>
      <c r="B104" s="11" t="s">
        <v>54</v>
      </c>
      <c r="C104" s="20" t="s">
        <v>48</v>
      </c>
      <c r="D104" s="21">
        <v>4</v>
      </c>
      <c r="E104" s="22">
        <f t="shared" si="0"/>
        <v>2.52</v>
      </c>
    </row>
    <row r="105" spans="1:5">
      <c r="A105" s="20">
        <v>14</v>
      </c>
      <c r="B105" s="21" t="s">
        <v>49</v>
      </c>
      <c r="C105" s="20" t="s">
        <v>48</v>
      </c>
      <c r="D105" s="21">
        <v>4</v>
      </c>
      <c r="E105" s="22">
        <f t="shared" si="0"/>
        <v>2.52</v>
      </c>
    </row>
    <row r="106" spans="1:5">
      <c r="A106" s="20"/>
      <c r="B106" s="21"/>
      <c r="C106" s="20"/>
      <c r="D106" s="21"/>
      <c r="E106" s="22">
        <f t="shared" si="0"/>
        <v>0</v>
      </c>
    </row>
    <row r="107" spans="1:5">
      <c r="A107" s="20"/>
      <c r="B107" s="21"/>
      <c r="C107" s="20"/>
      <c r="D107" s="21"/>
      <c r="E107" s="22">
        <f t="shared" si="0"/>
        <v>0</v>
      </c>
    </row>
    <row r="108" spans="1:5">
      <c r="A108" s="20"/>
      <c r="B108" s="11"/>
      <c r="C108" s="9"/>
      <c r="D108" s="21"/>
      <c r="E108" s="22"/>
    </row>
    <row r="109" spans="1:5">
      <c r="A109" s="20">
        <v>5</v>
      </c>
      <c r="B109" s="21" t="s">
        <v>35</v>
      </c>
      <c r="C109" s="20" t="s">
        <v>48</v>
      </c>
      <c r="D109" s="21">
        <v>3</v>
      </c>
      <c r="E109" s="22">
        <f t="shared" si="0"/>
        <v>1.8900000000000001</v>
      </c>
    </row>
    <row r="110" spans="1:5">
      <c r="A110" s="20">
        <v>6</v>
      </c>
      <c r="B110" s="11" t="s">
        <v>55</v>
      </c>
      <c r="C110" s="9" t="s">
        <v>48</v>
      </c>
      <c r="D110" s="21">
        <v>2</v>
      </c>
      <c r="E110" s="22">
        <f t="shared" si="0"/>
        <v>1.26</v>
      </c>
    </row>
    <row r="111" spans="1:5">
      <c r="A111" s="20">
        <v>7</v>
      </c>
      <c r="B111" s="21" t="s">
        <v>56</v>
      </c>
      <c r="C111" s="20" t="s">
        <v>48</v>
      </c>
      <c r="D111" s="21">
        <v>2</v>
      </c>
      <c r="E111" s="22">
        <f t="shared" si="0"/>
        <v>1.26</v>
      </c>
    </row>
    <row r="112" spans="1:5">
      <c r="A112" s="20"/>
      <c r="B112" s="21"/>
      <c r="C112" s="20"/>
      <c r="D112" s="21"/>
      <c r="E112" s="22"/>
    </row>
    <row r="113" spans="1:5">
      <c r="A113" s="20">
        <v>8</v>
      </c>
      <c r="B113" s="11" t="s">
        <v>57</v>
      </c>
      <c r="C113" s="20" t="s">
        <v>48</v>
      </c>
      <c r="D113" s="11">
        <v>2</v>
      </c>
      <c r="E113" s="22">
        <f t="shared" si="0"/>
        <v>1.26</v>
      </c>
    </row>
    <row r="114" spans="1:5">
      <c r="A114" s="20">
        <v>9</v>
      </c>
      <c r="B114" s="11" t="s">
        <v>58</v>
      </c>
      <c r="C114" s="20" t="s">
        <v>48</v>
      </c>
      <c r="D114" s="11">
        <v>2</v>
      </c>
      <c r="E114" s="22">
        <f t="shared" si="0"/>
        <v>1.26</v>
      </c>
    </row>
    <row r="115" spans="1:5">
      <c r="A115" s="20"/>
      <c r="B115" s="11"/>
      <c r="C115" s="20"/>
      <c r="D115" s="11"/>
      <c r="E115" s="11"/>
    </row>
    <row r="116" spans="1:5">
      <c r="A116" s="20"/>
      <c r="B116" s="11"/>
      <c r="C116" s="20"/>
      <c r="D116" s="11"/>
      <c r="E116" s="11"/>
    </row>
    <row r="117" spans="1:5" ht="18">
      <c r="A117" s="20"/>
      <c r="B117" s="18" t="s">
        <v>59</v>
      </c>
      <c r="C117" s="20"/>
      <c r="D117" s="21"/>
      <c r="E117" s="14">
        <f>E119+E164+E189+E229+E259+E214</f>
        <v>755.52</v>
      </c>
    </row>
    <row r="118" spans="1:5" ht="15.75">
      <c r="A118" s="20"/>
      <c r="B118" s="18"/>
      <c r="C118" s="20"/>
      <c r="D118" s="21"/>
      <c r="E118" s="18"/>
    </row>
    <row r="119" spans="1:5" ht="15.75">
      <c r="A119" s="20"/>
      <c r="B119" s="13" t="s">
        <v>60</v>
      </c>
      <c r="C119" s="20"/>
      <c r="D119" s="21"/>
      <c r="E119" s="19">
        <f>E121+E135+E137+E146+E164</f>
        <v>316.92</v>
      </c>
    </row>
    <row r="120" spans="1:5">
      <c r="A120" s="20"/>
      <c r="B120" s="21" t="s">
        <v>17</v>
      </c>
      <c r="C120" s="20"/>
      <c r="D120" s="21"/>
      <c r="E120" s="21"/>
    </row>
    <row r="121" spans="1:5" ht="15.75">
      <c r="A121" s="20"/>
      <c r="B121" s="17" t="s">
        <v>61</v>
      </c>
      <c r="C121" s="20" t="s">
        <v>21</v>
      </c>
      <c r="D121" s="18">
        <f>D122+D123+D124+D125+D126+D127+D128+D129+D130+D131+D132</f>
        <v>117</v>
      </c>
      <c r="E121" s="19">
        <f>SUM(E124:E132)</f>
        <v>42.12</v>
      </c>
    </row>
    <row r="122" spans="1:5">
      <c r="A122" s="20"/>
      <c r="B122" s="21"/>
      <c r="C122" s="20"/>
      <c r="D122" s="21"/>
      <c r="E122" s="22"/>
    </row>
    <row r="123" spans="1:5">
      <c r="A123" s="20"/>
      <c r="B123" s="11"/>
      <c r="C123" s="20"/>
      <c r="D123" s="21"/>
      <c r="E123" s="22"/>
    </row>
    <row r="124" spans="1:5">
      <c r="A124" s="20">
        <v>1</v>
      </c>
      <c r="B124" s="11" t="s">
        <v>58</v>
      </c>
      <c r="C124" s="20" t="s">
        <v>21</v>
      </c>
      <c r="D124" s="21">
        <v>19</v>
      </c>
      <c r="E124" s="22">
        <f t="shared" ref="E124:E132" si="1">D124*0.36</f>
        <v>6.84</v>
      </c>
    </row>
    <row r="125" spans="1:5">
      <c r="A125" s="20">
        <v>2</v>
      </c>
      <c r="B125" s="11" t="s">
        <v>62</v>
      </c>
      <c r="C125" s="20" t="s">
        <v>21</v>
      </c>
      <c r="D125" s="21">
        <v>12</v>
      </c>
      <c r="E125" s="22">
        <f t="shared" si="1"/>
        <v>4.32</v>
      </c>
    </row>
    <row r="126" spans="1:5">
      <c r="A126" s="20">
        <v>3</v>
      </c>
      <c r="B126" s="21" t="s">
        <v>63</v>
      </c>
      <c r="C126" s="20" t="s">
        <v>21</v>
      </c>
      <c r="D126" s="21">
        <v>12</v>
      </c>
      <c r="E126" s="22">
        <f t="shared" si="1"/>
        <v>4.32</v>
      </c>
    </row>
    <row r="127" spans="1:5">
      <c r="A127" s="20"/>
      <c r="B127" s="11"/>
      <c r="C127" s="20"/>
      <c r="D127" s="21"/>
      <c r="E127" s="22"/>
    </row>
    <row r="128" spans="1:5">
      <c r="A128" s="20"/>
      <c r="B128" s="21"/>
      <c r="C128" s="20"/>
      <c r="D128" s="21"/>
      <c r="E128" s="22"/>
    </row>
    <row r="129" spans="1:5">
      <c r="A129" s="20"/>
      <c r="B129" s="11"/>
      <c r="C129" s="20"/>
      <c r="D129" s="21"/>
      <c r="E129" s="22"/>
    </row>
    <row r="130" spans="1:5">
      <c r="A130" s="20">
        <v>4</v>
      </c>
      <c r="B130" s="11" t="s">
        <v>64</v>
      </c>
      <c r="C130" s="20" t="s">
        <v>21</v>
      </c>
      <c r="D130" s="21">
        <v>22</v>
      </c>
      <c r="E130" s="22">
        <f t="shared" si="1"/>
        <v>7.92</v>
      </c>
    </row>
    <row r="131" spans="1:5">
      <c r="A131" s="20">
        <v>5</v>
      </c>
      <c r="B131" s="11" t="s">
        <v>45</v>
      </c>
      <c r="C131" s="20" t="s">
        <v>21</v>
      </c>
      <c r="D131" s="21">
        <v>29</v>
      </c>
      <c r="E131" s="22">
        <f t="shared" si="1"/>
        <v>10.44</v>
      </c>
    </row>
    <row r="132" spans="1:5">
      <c r="A132" s="20">
        <v>6</v>
      </c>
      <c r="B132" s="11" t="s">
        <v>38</v>
      </c>
      <c r="C132" s="20" t="s">
        <v>21</v>
      </c>
      <c r="D132" s="21">
        <v>23</v>
      </c>
      <c r="E132" s="22">
        <f t="shared" si="1"/>
        <v>8.2799999999999994</v>
      </c>
    </row>
    <row r="133" spans="1:5" ht="15.75">
      <c r="A133" s="20"/>
      <c r="B133" s="21"/>
      <c r="C133" s="20"/>
      <c r="D133" s="18"/>
      <c r="E133" s="32"/>
    </row>
    <row r="134" spans="1:5" ht="15.75">
      <c r="A134" s="20"/>
      <c r="B134" s="21"/>
      <c r="C134" s="20"/>
      <c r="D134" s="18"/>
      <c r="E134" s="18"/>
    </row>
    <row r="135" spans="1:5" ht="15.75">
      <c r="A135" s="20"/>
      <c r="B135" s="17" t="s">
        <v>32</v>
      </c>
      <c r="C135" s="20" t="s">
        <v>28</v>
      </c>
      <c r="D135" s="18">
        <v>100</v>
      </c>
      <c r="E135" s="19">
        <f>D135*0.6</f>
        <v>60</v>
      </c>
    </row>
    <row r="136" spans="1:5" ht="15.75">
      <c r="A136" s="20"/>
      <c r="B136" s="17"/>
      <c r="C136" s="20"/>
      <c r="D136" s="18"/>
      <c r="E136" s="33"/>
    </row>
    <row r="137" spans="1:5" ht="15.75">
      <c r="A137" s="20"/>
      <c r="B137" s="17"/>
      <c r="C137" s="20"/>
      <c r="D137" s="18"/>
      <c r="E137" s="19"/>
    </row>
    <row r="138" spans="1:5">
      <c r="A138" s="20"/>
      <c r="B138" s="21"/>
      <c r="C138" s="20"/>
      <c r="D138" s="21"/>
      <c r="E138" s="22"/>
    </row>
    <row r="139" spans="1:5">
      <c r="A139" s="20"/>
      <c r="B139" s="21"/>
      <c r="C139" s="20"/>
      <c r="D139" s="21"/>
      <c r="E139" s="22"/>
    </row>
    <row r="140" spans="1:5">
      <c r="A140" s="20"/>
      <c r="B140" s="21"/>
      <c r="C140" s="20"/>
      <c r="D140" s="21"/>
      <c r="E140" s="22"/>
    </row>
    <row r="141" spans="1:5">
      <c r="A141" s="20"/>
      <c r="B141" s="21"/>
      <c r="C141" s="20"/>
      <c r="D141" s="21"/>
      <c r="E141" s="22"/>
    </row>
    <row r="142" spans="1:5">
      <c r="A142" s="20"/>
      <c r="B142" s="21"/>
      <c r="C142" s="20"/>
      <c r="D142" s="21"/>
      <c r="E142" s="22"/>
    </row>
    <row r="143" spans="1:5">
      <c r="A143" s="20"/>
      <c r="B143" s="21"/>
      <c r="C143" s="20"/>
      <c r="D143" s="21"/>
      <c r="E143" s="22"/>
    </row>
    <row r="144" spans="1:5">
      <c r="A144" s="20"/>
      <c r="B144" s="21"/>
      <c r="C144" s="20"/>
      <c r="D144" s="21"/>
      <c r="E144" s="22"/>
    </row>
    <row r="145" spans="1:5">
      <c r="A145" s="20"/>
      <c r="B145" s="21"/>
      <c r="C145" s="20"/>
      <c r="D145" s="21"/>
      <c r="E145" s="22"/>
    </row>
    <row r="146" spans="1:5" ht="15.75">
      <c r="A146" s="20"/>
      <c r="B146" s="17" t="s">
        <v>65</v>
      </c>
      <c r="C146" s="20" t="s">
        <v>21</v>
      </c>
      <c r="D146" s="18">
        <f>D147+D148+D149+D150+D151+D152+D153+D154+D155+D156+D157+D158+D159+D160+D161+D162+D163</f>
        <v>46</v>
      </c>
      <c r="E146" s="19">
        <f>SUM(E148:E163)</f>
        <v>82.8</v>
      </c>
    </row>
    <row r="147" spans="1:5">
      <c r="A147" s="20"/>
      <c r="B147" s="21"/>
      <c r="C147" s="20"/>
      <c r="D147" s="21"/>
      <c r="E147" s="22"/>
    </row>
    <row r="148" spans="1:5">
      <c r="A148" s="20"/>
      <c r="B148" s="11"/>
      <c r="C148" s="9"/>
      <c r="D148" s="21"/>
      <c r="E148" s="22"/>
    </row>
    <row r="149" spans="1:5">
      <c r="A149" s="20">
        <v>1</v>
      </c>
      <c r="B149" s="21" t="s">
        <v>66</v>
      </c>
      <c r="C149" s="20" t="s">
        <v>21</v>
      </c>
      <c r="D149" s="21">
        <v>16</v>
      </c>
      <c r="E149" s="22">
        <f t="shared" ref="E149:E158" si="2">D149*1.8</f>
        <v>28.8</v>
      </c>
    </row>
    <row r="150" spans="1:5">
      <c r="A150" s="20"/>
      <c r="B150" s="21"/>
      <c r="C150" s="20"/>
      <c r="D150" s="21"/>
      <c r="E150" s="22">
        <f t="shared" si="2"/>
        <v>0</v>
      </c>
    </row>
    <row r="151" spans="1:5">
      <c r="A151" s="20"/>
      <c r="B151" s="21"/>
      <c r="C151" s="20"/>
      <c r="D151" s="21"/>
      <c r="E151" s="22">
        <f t="shared" si="2"/>
        <v>0</v>
      </c>
    </row>
    <row r="152" spans="1:5">
      <c r="A152" s="20"/>
      <c r="B152" s="21"/>
      <c r="C152" s="20"/>
      <c r="D152" s="21"/>
      <c r="E152" s="22">
        <f t="shared" si="2"/>
        <v>0</v>
      </c>
    </row>
    <row r="153" spans="1:5">
      <c r="A153" s="20">
        <v>3</v>
      </c>
      <c r="B153" s="21"/>
      <c r="C153" s="20" t="s">
        <v>21</v>
      </c>
      <c r="D153" s="21">
        <v>3</v>
      </c>
      <c r="E153" s="22">
        <f t="shared" si="2"/>
        <v>5.4</v>
      </c>
    </row>
    <row r="154" spans="1:5">
      <c r="A154" s="20"/>
      <c r="B154" s="21"/>
      <c r="C154" s="20" t="s">
        <v>21</v>
      </c>
      <c r="D154" s="21">
        <v>3</v>
      </c>
      <c r="E154" s="22">
        <f t="shared" si="2"/>
        <v>5.4</v>
      </c>
    </row>
    <row r="155" spans="1:5">
      <c r="A155" s="20">
        <v>2</v>
      </c>
      <c r="B155" s="11" t="s">
        <v>49</v>
      </c>
      <c r="C155" s="20" t="s">
        <v>21</v>
      </c>
      <c r="D155" s="21">
        <v>8</v>
      </c>
      <c r="E155" s="22">
        <f t="shared" si="2"/>
        <v>14.4</v>
      </c>
    </row>
    <row r="156" spans="1:5">
      <c r="A156" s="20">
        <v>3</v>
      </c>
      <c r="B156" s="21" t="s">
        <v>67</v>
      </c>
      <c r="C156" s="20" t="s">
        <v>21</v>
      </c>
      <c r="D156" s="21">
        <v>6</v>
      </c>
      <c r="E156" s="22">
        <f t="shared" si="2"/>
        <v>10.8</v>
      </c>
    </row>
    <row r="157" spans="1:5">
      <c r="A157" s="20"/>
      <c r="B157" s="21"/>
      <c r="C157" s="20"/>
      <c r="D157" s="21"/>
      <c r="E157" s="22">
        <f t="shared" si="2"/>
        <v>0</v>
      </c>
    </row>
    <row r="158" spans="1:5">
      <c r="A158" s="20">
        <v>4</v>
      </c>
      <c r="B158" s="11" t="s">
        <v>58</v>
      </c>
      <c r="C158" s="20" t="s">
        <v>21</v>
      </c>
      <c r="D158" s="21">
        <v>10</v>
      </c>
      <c r="E158" s="22">
        <f t="shared" si="2"/>
        <v>18</v>
      </c>
    </row>
    <row r="159" spans="1:5">
      <c r="A159" s="20"/>
      <c r="B159" s="21"/>
      <c r="C159" s="20"/>
      <c r="D159" s="21"/>
      <c r="E159" s="22"/>
    </row>
    <row r="160" spans="1:5">
      <c r="A160" s="20"/>
      <c r="B160" s="11"/>
      <c r="C160" s="20"/>
      <c r="D160" s="21"/>
      <c r="E160" s="22"/>
    </row>
    <row r="161" spans="1:5">
      <c r="A161" s="20"/>
      <c r="B161" s="21"/>
      <c r="C161" s="20"/>
      <c r="D161" s="21"/>
      <c r="E161" s="22"/>
    </row>
    <row r="162" spans="1:5">
      <c r="A162" s="20"/>
      <c r="B162" s="11"/>
      <c r="C162" s="20"/>
      <c r="D162" s="21"/>
      <c r="E162" s="22"/>
    </row>
    <row r="163" spans="1:5">
      <c r="A163" s="20"/>
      <c r="B163" s="11"/>
      <c r="C163" s="20"/>
      <c r="D163" s="21"/>
      <c r="E163" s="22"/>
    </row>
    <row r="164" spans="1:5" ht="15.75">
      <c r="A164" s="20"/>
      <c r="B164" s="13" t="s">
        <v>68</v>
      </c>
      <c r="C164" s="20"/>
      <c r="D164" s="21"/>
      <c r="E164" s="19">
        <f>E166+E187+E180</f>
        <v>132</v>
      </c>
    </row>
    <row r="165" spans="1:5">
      <c r="A165" s="20"/>
      <c r="B165" s="21" t="s">
        <v>19</v>
      </c>
      <c r="C165" s="20"/>
      <c r="D165" s="21"/>
      <c r="E165" s="34"/>
    </row>
    <row r="166" spans="1:5" ht="15.75">
      <c r="A166" s="20"/>
      <c r="B166" s="17" t="s">
        <v>20</v>
      </c>
      <c r="C166" s="20" t="s">
        <v>21</v>
      </c>
      <c r="D166" s="18">
        <f>D167+D168+D169+D170+D171+D172+D173+D174+D175+D176+D186+D179+D177+D178</f>
        <v>100</v>
      </c>
      <c r="E166" s="19">
        <f>SUM(E170:E177)</f>
        <v>36</v>
      </c>
    </row>
    <row r="167" spans="1:5">
      <c r="A167" s="20"/>
      <c r="B167" s="11"/>
      <c r="C167" s="20"/>
      <c r="D167" s="21"/>
      <c r="E167" s="22"/>
    </row>
    <row r="168" spans="1:5">
      <c r="A168" s="20"/>
      <c r="B168" s="11"/>
      <c r="C168" s="20"/>
      <c r="D168" s="21"/>
      <c r="E168" s="22"/>
    </row>
    <row r="169" spans="1:5">
      <c r="A169" s="20"/>
      <c r="B169" s="21"/>
      <c r="C169" s="20"/>
      <c r="D169" s="21"/>
      <c r="E169" s="22"/>
    </row>
    <row r="170" spans="1:5">
      <c r="A170" s="20">
        <v>1</v>
      </c>
      <c r="B170" s="21" t="s">
        <v>49</v>
      </c>
      <c r="C170" s="20" t="s">
        <v>21</v>
      </c>
      <c r="D170" s="21">
        <v>25</v>
      </c>
      <c r="E170" s="22">
        <f>D170*0.36</f>
        <v>9</v>
      </c>
    </row>
    <row r="171" spans="1:5">
      <c r="A171" s="20">
        <v>2</v>
      </c>
      <c r="B171" s="11" t="s">
        <v>58</v>
      </c>
      <c r="C171" s="20" t="s">
        <v>21</v>
      </c>
      <c r="D171" s="21">
        <v>10</v>
      </c>
      <c r="E171" s="22">
        <f t="shared" ref="E171:E176" si="3">D171*0.36</f>
        <v>3.5999999999999996</v>
      </c>
    </row>
    <row r="172" spans="1:5">
      <c r="A172" s="20"/>
      <c r="B172" s="11"/>
      <c r="C172" s="9"/>
      <c r="D172" s="21"/>
      <c r="E172" s="22">
        <f t="shared" si="3"/>
        <v>0</v>
      </c>
    </row>
    <row r="173" spans="1:5">
      <c r="A173" s="20">
        <v>3</v>
      </c>
      <c r="B173" s="21" t="s">
        <v>69</v>
      </c>
      <c r="C173" s="20" t="s">
        <v>21</v>
      </c>
      <c r="D173" s="21">
        <v>20</v>
      </c>
      <c r="E173" s="22">
        <f t="shared" si="3"/>
        <v>7.1999999999999993</v>
      </c>
    </row>
    <row r="174" spans="1:5">
      <c r="A174" s="20"/>
      <c r="B174" s="21"/>
      <c r="C174" s="20"/>
      <c r="D174" s="21"/>
      <c r="E174" s="22">
        <f t="shared" si="3"/>
        <v>0</v>
      </c>
    </row>
    <row r="175" spans="1:5">
      <c r="A175" s="20">
        <v>4</v>
      </c>
      <c r="B175" s="21" t="s">
        <v>57</v>
      </c>
      <c r="C175" s="20" t="s">
        <v>21</v>
      </c>
      <c r="D175" s="21">
        <v>20</v>
      </c>
      <c r="E175" s="22">
        <f t="shared" si="3"/>
        <v>7.1999999999999993</v>
      </c>
    </row>
    <row r="176" spans="1:5">
      <c r="A176" s="20">
        <v>5</v>
      </c>
      <c r="B176" s="21" t="s">
        <v>70</v>
      </c>
      <c r="C176" s="20" t="s">
        <v>21</v>
      </c>
      <c r="D176" s="21">
        <v>25</v>
      </c>
      <c r="E176" s="22">
        <f t="shared" si="3"/>
        <v>9</v>
      </c>
    </row>
    <row r="177" spans="1:5">
      <c r="A177" s="20"/>
      <c r="B177" s="21"/>
      <c r="C177" s="20"/>
      <c r="D177" s="21"/>
      <c r="E177" s="22"/>
    </row>
    <row r="178" spans="1:5">
      <c r="A178" s="20"/>
      <c r="B178" s="21"/>
      <c r="C178" s="20"/>
      <c r="D178" s="21"/>
      <c r="E178" s="22"/>
    </row>
    <row r="179" spans="1:5">
      <c r="A179" s="20"/>
      <c r="B179" s="21"/>
      <c r="C179" s="20"/>
      <c r="D179" s="21"/>
      <c r="E179" s="22"/>
    </row>
    <row r="180" spans="1:5" ht="15.75">
      <c r="A180" s="20"/>
      <c r="B180" s="17" t="s">
        <v>33</v>
      </c>
      <c r="C180" s="20" t="s">
        <v>34</v>
      </c>
      <c r="D180" s="18">
        <f>D183+D181+D182</f>
        <v>1.2</v>
      </c>
      <c r="E180" s="19">
        <f>SUM(E181:E182)</f>
        <v>36</v>
      </c>
    </row>
    <row r="181" spans="1:5">
      <c r="A181" s="20">
        <v>1</v>
      </c>
      <c r="B181" s="11" t="s">
        <v>71</v>
      </c>
      <c r="C181" s="9" t="s">
        <v>34</v>
      </c>
      <c r="D181" s="35">
        <v>0.2</v>
      </c>
      <c r="E181" s="36">
        <f>D181*30</f>
        <v>6</v>
      </c>
    </row>
    <row r="182" spans="1:5">
      <c r="A182" s="20">
        <v>2</v>
      </c>
      <c r="B182" s="11" t="s">
        <v>72</v>
      </c>
      <c r="C182" s="9" t="s">
        <v>34</v>
      </c>
      <c r="D182" s="35">
        <v>1</v>
      </c>
      <c r="E182" s="36">
        <f>D182*30</f>
        <v>30</v>
      </c>
    </row>
    <row r="183" spans="1:5">
      <c r="A183" s="20"/>
      <c r="B183" s="11"/>
      <c r="C183" s="20"/>
      <c r="D183" s="21"/>
      <c r="E183" s="22"/>
    </row>
    <row r="184" spans="1:5" ht="15.75">
      <c r="A184" s="9"/>
      <c r="B184" s="17" t="s">
        <v>31</v>
      </c>
      <c r="C184" s="9"/>
      <c r="D184" s="18">
        <v>0</v>
      </c>
      <c r="E184" s="24">
        <f>E185+E186</f>
        <v>0</v>
      </c>
    </row>
    <row r="185" spans="1:5">
      <c r="A185" s="9"/>
      <c r="B185" s="11"/>
      <c r="C185" s="9"/>
      <c r="D185" s="11"/>
      <c r="E185" s="23"/>
    </row>
    <row r="186" spans="1:5">
      <c r="A186" s="20"/>
      <c r="B186" s="21"/>
      <c r="C186" s="20"/>
      <c r="D186" s="21"/>
      <c r="E186" s="22"/>
    </row>
    <row r="187" spans="1:5" ht="15.75">
      <c r="A187" s="9"/>
      <c r="B187" s="17" t="s">
        <v>32</v>
      </c>
      <c r="C187" s="9" t="s">
        <v>28</v>
      </c>
      <c r="D187" s="18">
        <v>100</v>
      </c>
      <c r="E187" s="19">
        <f>D187*0.6</f>
        <v>60</v>
      </c>
    </row>
    <row r="188" spans="1:5" ht="15.75">
      <c r="A188" s="9"/>
      <c r="B188" s="11"/>
      <c r="C188" s="9"/>
      <c r="D188" s="18"/>
      <c r="E188" s="18"/>
    </row>
    <row r="189" spans="1:5" ht="15.75">
      <c r="A189" s="9"/>
      <c r="B189" s="17" t="s">
        <v>73</v>
      </c>
      <c r="C189" s="9" t="s">
        <v>48</v>
      </c>
      <c r="D189" s="19">
        <f>SUM(D192:D213)</f>
        <v>138</v>
      </c>
      <c r="E189" s="19">
        <f>SUM(E192:E211)</f>
        <v>57.6</v>
      </c>
    </row>
    <row r="190" spans="1:5" ht="15.75">
      <c r="A190" s="9"/>
      <c r="B190" s="11" t="s">
        <v>19</v>
      </c>
      <c r="C190" s="9"/>
      <c r="D190" s="18"/>
      <c r="E190" s="18"/>
    </row>
    <row r="191" spans="1:5" ht="15.75">
      <c r="A191" s="9"/>
      <c r="B191" s="37" t="s">
        <v>74</v>
      </c>
      <c r="C191" s="9"/>
      <c r="D191" s="18"/>
      <c r="E191" s="32"/>
    </row>
    <row r="192" spans="1:5">
      <c r="A192" s="9"/>
      <c r="B192" s="11"/>
      <c r="C192" s="9"/>
      <c r="D192" s="21"/>
      <c r="E192" s="22"/>
    </row>
    <row r="193" spans="1:5">
      <c r="A193" s="9"/>
      <c r="B193" s="11"/>
      <c r="C193" s="9"/>
      <c r="D193" s="21"/>
      <c r="E193" s="22"/>
    </row>
    <row r="194" spans="1:5">
      <c r="A194" s="9">
        <v>1</v>
      </c>
      <c r="B194" s="11" t="s">
        <v>75</v>
      </c>
      <c r="C194" s="9" t="s">
        <v>48</v>
      </c>
      <c r="D194" s="21">
        <v>60</v>
      </c>
      <c r="E194" s="22">
        <f>D194*0.45</f>
        <v>27</v>
      </c>
    </row>
    <row r="195" spans="1:5">
      <c r="A195" s="9"/>
      <c r="B195" s="11"/>
      <c r="C195" s="9"/>
      <c r="D195" s="21"/>
      <c r="E195" s="22">
        <f>D195*0.45</f>
        <v>0</v>
      </c>
    </row>
    <row r="196" spans="1:5">
      <c r="A196" s="9">
        <v>2</v>
      </c>
      <c r="B196" s="11" t="s">
        <v>76</v>
      </c>
      <c r="C196" s="9" t="s">
        <v>48</v>
      </c>
      <c r="D196" s="21">
        <v>60</v>
      </c>
      <c r="E196" s="22">
        <f>D196*0.45</f>
        <v>27</v>
      </c>
    </row>
    <row r="197" spans="1:5">
      <c r="A197" s="9"/>
      <c r="B197" s="11"/>
      <c r="C197" s="9"/>
      <c r="D197" s="21"/>
      <c r="E197" s="22"/>
    </row>
    <row r="198" spans="1:5">
      <c r="A198" s="9"/>
      <c r="B198" s="11"/>
      <c r="C198" s="9"/>
      <c r="D198" s="21"/>
      <c r="E198" s="22"/>
    </row>
    <row r="199" spans="1:5">
      <c r="A199" s="9"/>
      <c r="B199" s="11"/>
      <c r="C199" s="9"/>
      <c r="D199" s="21"/>
      <c r="E199" s="22"/>
    </row>
    <row r="200" spans="1:5">
      <c r="A200" s="9"/>
      <c r="B200" s="11"/>
      <c r="C200" s="9"/>
      <c r="D200" s="21"/>
      <c r="E200" s="22"/>
    </row>
    <row r="201" spans="1:5">
      <c r="A201" s="9"/>
      <c r="B201" s="11"/>
      <c r="C201" s="9"/>
      <c r="D201" s="21"/>
      <c r="E201" s="22"/>
    </row>
    <row r="202" spans="1:5">
      <c r="A202" s="9"/>
      <c r="B202" s="11"/>
      <c r="C202" s="9"/>
      <c r="D202" s="21"/>
      <c r="E202" s="22"/>
    </row>
    <row r="203" spans="1:5">
      <c r="A203" s="9"/>
      <c r="B203" s="11"/>
      <c r="C203" s="9"/>
      <c r="D203" s="21"/>
      <c r="E203" s="22">
        <f>D203*0.45</f>
        <v>0</v>
      </c>
    </row>
    <row r="204" spans="1:5">
      <c r="A204" s="9"/>
      <c r="B204" s="11"/>
      <c r="C204" s="9"/>
      <c r="D204" s="21"/>
      <c r="E204" s="22"/>
    </row>
    <row r="205" spans="1:5">
      <c r="A205" s="9"/>
      <c r="B205" s="11"/>
      <c r="C205" s="9"/>
      <c r="D205" s="21"/>
      <c r="E205" s="22">
        <f>D205*0.45</f>
        <v>0</v>
      </c>
    </row>
    <row r="206" spans="1:5">
      <c r="A206" s="9"/>
      <c r="B206" s="11"/>
      <c r="C206" s="9"/>
      <c r="D206" s="21"/>
      <c r="E206" s="22"/>
    </row>
    <row r="207" spans="1:5">
      <c r="A207" s="9"/>
      <c r="B207" s="11"/>
      <c r="C207" s="9"/>
      <c r="D207" s="21"/>
      <c r="E207" s="22">
        <f>D207*0.45</f>
        <v>0</v>
      </c>
    </row>
    <row r="208" spans="1:5">
      <c r="A208" s="9"/>
      <c r="B208" s="17" t="s">
        <v>77</v>
      </c>
      <c r="C208" s="9"/>
      <c r="D208" s="21"/>
      <c r="E208" s="22"/>
    </row>
    <row r="209" spans="1:5">
      <c r="A209" s="9">
        <v>1</v>
      </c>
      <c r="B209" s="11" t="s">
        <v>78</v>
      </c>
      <c r="C209" s="9" t="s">
        <v>48</v>
      </c>
      <c r="D209" s="21">
        <v>3</v>
      </c>
      <c r="E209" s="22">
        <f>D209*0.2</f>
        <v>0.60000000000000009</v>
      </c>
    </row>
    <row r="210" spans="1:5">
      <c r="A210" s="9">
        <v>2</v>
      </c>
      <c r="B210" s="11" t="s">
        <v>79</v>
      </c>
      <c r="C210" s="9" t="s">
        <v>48</v>
      </c>
      <c r="D210" s="21">
        <v>9</v>
      </c>
      <c r="E210" s="22">
        <f>D210*0.2</f>
        <v>1.8</v>
      </c>
    </row>
    <row r="211" spans="1:5">
      <c r="A211" s="9">
        <v>3</v>
      </c>
      <c r="B211" s="11" t="s">
        <v>80</v>
      </c>
      <c r="C211" s="9" t="s">
        <v>48</v>
      </c>
      <c r="D211" s="21">
        <v>6</v>
      </c>
      <c r="E211" s="22">
        <f>D211*0.2</f>
        <v>1.2000000000000002</v>
      </c>
    </row>
    <row r="212" spans="1:5">
      <c r="A212" s="9"/>
      <c r="B212" s="11"/>
      <c r="C212" s="9"/>
      <c r="D212" s="21"/>
      <c r="E212" s="22"/>
    </row>
    <row r="213" spans="1:5">
      <c r="A213" s="9"/>
      <c r="B213" s="11"/>
      <c r="C213" s="9"/>
      <c r="D213" s="21"/>
      <c r="E213" s="22"/>
    </row>
    <row r="214" spans="1:5" ht="15.75">
      <c r="A214" s="9"/>
      <c r="B214" s="18" t="s">
        <v>81</v>
      </c>
      <c r="C214" s="9"/>
      <c r="D214" s="38">
        <f>D217+D218+D219+D220</f>
        <v>120</v>
      </c>
      <c r="E214" s="19">
        <f>SUM(E217:E219)</f>
        <v>24</v>
      </c>
    </row>
    <row r="215" spans="1:5">
      <c r="A215" s="9"/>
      <c r="B215" s="11" t="s">
        <v>19</v>
      </c>
      <c r="C215" s="9"/>
      <c r="D215" s="21"/>
      <c r="E215" s="22"/>
    </row>
    <row r="216" spans="1:5">
      <c r="A216" s="9"/>
      <c r="B216" s="21" t="s">
        <v>82</v>
      </c>
      <c r="C216" s="9"/>
      <c r="D216" s="21"/>
      <c r="E216" s="22"/>
    </row>
    <row r="217" spans="1:5">
      <c r="A217" s="11">
        <v>1</v>
      </c>
      <c r="B217" s="11" t="s">
        <v>83</v>
      </c>
      <c r="C217" s="9" t="s">
        <v>84</v>
      </c>
      <c r="D217" s="11">
        <v>60</v>
      </c>
      <c r="E217" s="30">
        <f>D217*0.2</f>
        <v>12</v>
      </c>
    </row>
    <row r="218" spans="1:5">
      <c r="A218" s="11">
        <v>2</v>
      </c>
      <c r="B218" s="28" t="s">
        <v>85</v>
      </c>
      <c r="C218" s="9" t="s">
        <v>84</v>
      </c>
      <c r="D218" s="11">
        <v>60</v>
      </c>
      <c r="E218" s="30">
        <f>D218*0.2</f>
        <v>12</v>
      </c>
    </row>
    <row r="219" spans="1:5">
      <c r="A219" s="11"/>
      <c r="B219" s="11"/>
      <c r="C219" s="9"/>
      <c r="D219" s="11"/>
      <c r="E219" s="30"/>
    </row>
    <row r="220" spans="1:5">
      <c r="A220" s="11"/>
      <c r="B220" s="11"/>
      <c r="C220" s="9"/>
      <c r="D220" s="11"/>
      <c r="E220" s="30">
        <f>D220*0.2</f>
        <v>0</v>
      </c>
    </row>
    <row r="221" spans="1:5">
      <c r="A221" s="9"/>
      <c r="B221" s="21"/>
      <c r="C221" s="9"/>
      <c r="D221" s="21"/>
      <c r="E221" s="22"/>
    </row>
    <row r="222" spans="1:5">
      <c r="A222" s="9"/>
      <c r="B222" s="11"/>
      <c r="C222" s="9"/>
      <c r="D222" s="21"/>
      <c r="E222" s="22"/>
    </row>
    <row r="223" spans="1:5">
      <c r="A223" s="9"/>
      <c r="B223" s="11"/>
      <c r="C223" s="9"/>
      <c r="D223" s="21"/>
      <c r="E223" s="22"/>
    </row>
    <row r="224" spans="1:5">
      <c r="A224" s="9"/>
      <c r="B224" s="11"/>
      <c r="C224" s="9"/>
      <c r="D224" s="21"/>
      <c r="E224" s="22"/>
    </row>
    <row r="225" spans="1:5">
      <c r="A225" s="9"/>
      <c r="B225" s="21"/>
      <c r="C225" s="9"/>
      <c r="D225" s="21"/>
      <c r="E225" s="22"/>
    </row>
    <row r="226" spans="1:5">
      <c r="A226" s="9"/>
      <c r="B226" s="21"/>
      <c r="C226" s="9"/>
      <c r="D226" s="21"/>
      <c r="E226" s="22"/>
    </row>
    <row r="227" spans="1:5" ht="15.75">
      <c r="A227" s="11"/>
      <c r="B227" s="13" t="s">
        <v>86</v>
      </c>
      <c r="C227" s="11"/>
      <c r="D227" s="13"/>
      <c r="E227" s="19"/>
    </row>
    <row r="228" spans="1:5">
      <c r="A228" s="11"/>
      <c r="B228" s="21" t="s">
        <v>87</v>
      </c>
      <c r="C228" s="11"/>
      <c r="D228" s="11"/>
      <c r="E228" s="17"/>
    </row>
    <row r="229" spans="1:5" ht="15.75">
      <c r="A229" s="11"/>
      <c r="B229" s="21"/>
      <c r="C229" s="9"/>
      <c r="D229" s="18">
        <f>D230+D247+D231+D244+D245+D232</f>
        <v>0</v>
      </c>
      <c r="E229" s="19">
        <f>E230+E231+E244+E245</f>
        <v>0</v>
      </c>
    </row>
    <row r="230" spans="1:5">
      <c r="A230" s="28"/>
      <c r="B230" s="28"/>
      <c r="C230" s="9"/>
      <c r="D230" s="11"/>
      <c r="E230" s="30"/>
    </row>
    <row r="231" spans="1:5">
      <c r="A231" s="28"/>
      <c r="B231" s="28"/>
      <c r="C231" s="9"/>
      <c r="D231" s="11"/>
      <c r="E231" s="30"/>
    </row>
    <row r="232" spans="1:5">
      <c r="A232" s="28"/>
      <c r="B232" s="28"/>
      <c r="C232" s="9"/>
      <c r="D232" s="11"/>
      <c r="E232" s="30"/>
    </row>
    <row r="233" spans="1:5">
      <c r="A233" s="11"/>
      <c r="B233" s="21"/>
      <c r="C233" s="9"/>
      <c r="D233" s="11"/>
      <c r="E233" s="30"/>
    </row>
    <row r="234" spans="1:5">
      <c r="A234" s="11"/>
      <c r="B234" s="21"/>
      <c r="C234" s="9"/>
      <c r="D234" s="11"/>
      <c r="E234" s="30"/>
    </row>
    <row r="235" spans="1:5">
      <c r="A235" s="11"/>
      <c r="B235" s="21"/>
      <c r="C235" s="9"/>
      <c r="D235" s="11"/>
      <c r="E235" s="30"/>
    </row>
    <row r="236" spans="1:5">
      <c r="A236" s="11"/>
      <c r="B236" s="21"/>
      <c r="C236" s="9"/>
      <c r="D236" s="11"/>
      <c r="E236" s="30"/>
    </row>
    <row r="237" spans="1:5">
      <c r="A237" s="11"/>
      <c r="B237" s="21"/>
      <c r="C237" s="9"/>
      <c r="D237" s="11"/>
      <c r="E237" s="30"/>
    </row>
    <row r="238" spans="1:5" ht="15.75">
      <c r="A238" s="11"/>
      <c r="B238" s="13"/>
      <c r="C238" s="9"/>
      <c r="D238" s="11"/>
      <c r="E238" s="30"/>
    </row>
    <row r="239" spans="1:5">
      <c r="A239" s="11"/>
      <c r="B239" s="21"/>
      <c r="C239" s="9"/>
      <c r="D239" s="11"/>
      <c r="E239" s="30"/>
    </row>
    <row r="240" spans="1:5">
      <c r="A240" s="11"/>
      <c r="B240" s="21"/>
      <c r="C240" s="9"/>
      <c r="D240" s="11"/>
      <c r="E240" s="30"/>
    </row>
    <row r="241" spans="1:5">
      <c r="A241" s="11"/>
      <c r="B241" s="21"/>
      <c r="C241" s="9"/>
      <c r="D241" s="11"/>
      <c r="E241" s="30"/>
    </row>
    <row r="242" spans="1:5">
      <c r="A242" s="11"/>
      <c r="B242" s="21"/>
      <c r="C242" s="9"/>
      <c r="D242" s="11"/>
      <c r="E242" s="30"/>
    </row>
    <row r="243" spans="1:5">
      <c r="A243" s="11"/>
      <c r="B243" s="11"/>
      <c r="C243" s="9"/>
      <c r="D243" s="11"/>
      <c r="E243" s="30"/>
    </row>
    <row r="244" spans="1:5">
      <c r="A244" s="11"/>
      <c r="B244" s="11"/>
      <c r="C244" s="9"/>
      <c r="D244" s="11"/>
      <c r="E244" s="30"/>
    </row>
    <row r="245" spans="1:5">
      <c r="A245" s="11"/>
      <c r="B245" s="11"/>
      <c r="C245" s="9"/>
      <c r="D245" s="11"/>
      <c r="E245" s="30"/>
    </row>
    <row r="246" spans="1:5">
      <c r="A246" s="11"/>
      <c r="B246" s="21"/>
      <c r="C246" s="9"/>
      <c r="D246" s="11"/>
      <c r="E246" s="30"/>
    </row>
    <row r="247" spans="1:5">
      <c r="A247" s="11"/>
      <c r="B247" s="21"/>
      <c r="C247" s="9"/>
      <c r="D247" s="11"/>
      <c r="E247" s="30"/>
    </row>
    <row r="248" spans="1:5" ht="15.75">
      <c r="A248" s="11"/>
      <c r="B248" s="17" t="s">
        <v>88</v>
      </c>
      <c r="C248" s="9"/>
      <c r="D248" s="18">
        <f>D249+D250+D251+D252+D253</f>
        <v>0</v>
      </c>
      <c r="E248" s="19">
        <f>D248*0.11</f>
        <v>0</v>
      </c>
    </row>
    <row r="249" spans="1:5">
      <c r="A249" s="11"/>
      <c r="B249" s="21"/>
      <c r="C249" s="39"/>
      <c r="D249" s="11"/>
      <c r="E249" s="30"/>
    </row>
    <row r="250" spans="1:5">
      <c r="A250" s="11"/>
      <c r="B250" s="21"/>
      <c r="C250" s="39"/>
      <c r="D250" s="11"/>
      <c r="E250" s="30"/>
    </row>
    <row r="251" spans="1:5">
      <c r="A251" s="11"/>
      <c r="B251" s="21"/>
      <c r="C251" s="39"/>
      <c r="D251" s="11"/>
      <c r="E251" s="30"/>
    </row>
    <row r="252" spans="1:5">
      <c r="A252" s="11"/>
      <c r="B252" s="21"/>
      <c r="C252" s="39"/>
      <c r="D252" s="11"/>
      <c r="E252" s="30"/>
    </row>
    <row r="253" spans="1:5">
      <c r="A253" s="11"/>
      <c r="B253" s="21"/>
      <c r="C253" s="39"/>
      <c r="D253" s="11"/>
      <c r="E253" s="30"/>
    </row>
    <row r="254" spans="1:5" ht="15.75">
      <c r="A254" s="11"/>
      <c r="B254" s="17" t="s">
        <v>89</v>
      </c>
      <c r="C254" s="9" t="s">
        <v>21</v>
      </c>
      <c r="D254" s="18"/>
      <c r="E254" s="19">
        <f>D254*0.3</f>
        <v>0</v>
      </c>
    </row>
    <row r="255" spans="1:5">
      <c r="A255" s="11"/>
      <c r="B255" s="11"/>
      <c r="C255" s="9"/>
      <c r="D255" s="11"/>
      <c r="E255" s="30"/>
    </row>
    <row r="256" spans="1:5">
      <c r="A256" s="11"/>
      <c r="B256" s="11"/>
      <c r="C256" s="9"/>
      <c r="D256" s="11"/>
      <c r="E256" s="30"/>
    </row>
    <row r="257" spans="1:5">
      <c r="A257" s="11"/>
      <c r="B257" s="28"/>
      <c r="C257" s="9"/>
      <c r="D257" s="11"/>
      <c r="E257" s="30"/>
    </row>
    <row r="258" spans="1:5">
      <c r="A258" s="9"/>
      <c r="B258" s="28"/>
      <c r="C258" s="39"/>
      <c r="D258" s="11"/>
      <c r="E258" s="30"/>
    </row>
    <row r="259" spans="1:5" ht="15.75">
      <c r="A259" s="26"/>
      <c r="B259" s="27" t="s">
        <v>90</v>
      </c>
      <c r="C259" s="9" t="s">
        <v>48</v>
      </c>
      <c r="D259" s="21">
        <f>D264+D265+D267+D268+D270+D271</f>
        <v>4500</v>
      </c>
      <c r="E259" s="19">
        <f>E261+E262+E264+E265+E273+E274+E279+E280+E267+E268+E270+E271+E276+E277</f>
        <v>225</v>
      </c>
    </row>
    <row r="260" spans="1:5">
      <c r="A260" s="28"/>
      <c r="B260" s="28"/>
      <c r="C260" s="39"/>
      <c r="D260" s="11"/>
      <c r="E260" s="30"/>
    </row>
    <row r="261" spans="1:5">
      <c r="A261" s="26"/>
      <c r="B261" s="28"/>
      <c r="C261" s="9"/>
      <c r="D261" s="11"/>
      <c r="E261" s="30"/>
    </row>
    <row r="262" spans="1:5">
      <c r="A262" s="26"/>
      <c r="B262" s="28"/>
      <c r="C262" s="9"/>
      <c r="D262" s="11"/>
      <c r="E262" s="30"/>
    </row>
    <row r="263" spans="1:5">
      <c r="A263" s="28">
        <v>1</v>
      </c>
      <c r="B263" s="28" t="s">
        <v>91</v>
      </c>
      <c r="C263" s="39"/>
      <c r="D263" s="11"/>
      <c r="E263" s="30"/>
    </row>
    <row r="264" spans="1:5">
      <c r="A264" s="26"/>
      <c r="B264" s="28" t="s">
        <v>92</v>
      </c>
      <c r="C264" s="9" t="s">
        <v>48</v>
      </c>
      <c r="D264" s="11">
        <v>2700</v>
      </c>
      <c r="E264" s="30">
        <f>D264*0.03</f>
        <v>81</v>
      </c>
    </row>
    <row r="265" spans="1:5">
      <c r="A265" s="26"/>
      <c r="B265" s="28" t="s">
        <v>93</v>
      </c>
      <c r="C265" s="9" t="s">
        <v>48</v>
      </c>
      <c r="D265" s="11">
        <v>1800</v>
      </c>
      <c r="E265" s="30">
        <f>D265*0.08</f>
        <v>144</v>
      </c>
    </row>
    <row r="266" spans="1:5">
      <c r="A266" s="28"/>
      <c r="B266" s="28"/>
      <c r="C266" s="39"/>
      <c r="D266" s="11"/>
      <c r="E266" s="30"/>
    </row>
    <row r="267" spans="1:5">
      <c r="A267" s="26"/>
      <c r="B267" s="28"/>
      <c r="C267" s="9"/>
      <c r="D267" s="11"/>
      <c r="E267" s="30"/>
    </row>
    <row r="268" spans="1:5">
      <c r="A268" s="26"/>
      <c r="B268" s="28"/>
      <c r="C268" s="9"/>
      <c r="D268" s="11"/>
      <c r="E268" s="30"/>
    </row>
    <row r="269" spans="1:5">
      <c r="A269" s="26"/>
      <c r="B269" s="28"/>
      <c r="C269" s="9"/>
      <c r="D269" s="11"/>
      <c r="E269" s="30"/>
    </row>
    <row r="270" spans="1:5">
      <c r="A270" s="26"/>
      <c r="B270" s="28"/>
      <c r="C270" s="9"/>
      <c r="D270" s="11"/>
      <c r="E270" s="30"/>
    </row>
    <row r="271" spans="1:5">
      <c r="A271" s="26"/>
      <c r="B271" s="28"/>
      <c r="C271" s="9"/>
      <c r="D271" s="11"/>
      <c r="E271" s="30">
        <f>D271*0.08</f>
        <v>0</v>
      </c>
    </row>
    <row r="272" spans="1:5">
      <c r="A272" s="11"/>
      <c r="B272" s="11"/>
      <c r="C272" s="39"/>
      <c r="D272" s="11"/>
      <c r="E272" s="30"/>
    </row>
    <row r="273" spans="1:5">
      <c r="A273" s="9"/>
      <c r="B273" s="11"/>
      <c r="C273" s="9"/>
      <c r="D273" s="11"/>
      <c r="E273" s="30"/>
    </row>
    <row r="274" spans="1:5">
      <c r="A274" s="9"/>
      <c r="B274" s="11"/>
      <c r="C274" s="9"/>
      <c r="D274" s="11"/>
      <c r="E274" s="30"/>
    </row>
    <row r="275" spans="1:5">
      <c r="A275" s="9"/>
      <c r="B275" s="11"/>
      <c r="C275" s="9"/>
      <c r="D275" s="11"/>
      <c r="E275" s="30"/>
    </row>
    <row r="276" spans="1:5">
      <c r="A276" s="9"/>
      <c r="B276" s="11"/>
      <c r="C276" s="9"/>
      <c r="D276" s="11"/>
      <c r="E276" s="30"/>
    </row>
    <row r="277" spans="1:5">
      <c r="A277" s="9"/>
      <c r="B277" s="11"/>
      <c r="C277" s="9"/>
      <c r="D277" s="11"/>
      <c r="E277" s="30"/>
    </row>
    <row r="278" spans="1:5">
      <c r="A278" s="11"/>
      <c r="B278" s="21"/>
      <c r="C278" s="39"/>
      <c r="D278" s="11"/>
      <c r="E278" s="30"/>
    </row>
    <row r="279" spans="1:5">
      <c r="A279" s="9"/>
      <c r="B279" s="11"/>
      <c r="C279" s="9"/>
      <c r="D279" s="11"/>
      <c r="E279" s="30"/>
    </row>
    <row r="280" spans="1:5">
      <c r="A280" s="9"/>
      <c r="B280" s="11"/>
      <c r="C280" s="9"/>
      <c r="D280" s="11"/>
      <c r="E280" s="30"/>
    </row>
    <row r="281" spans="1:5" ht="20.25">
      <c r="A281" s="9"/>
      <c r="B281" s="40" t="s">
        <v>94</v>
      </c>
      <c r="C281" s="9"/>
      <c r="D281" s="11"/>
      <c r="E281" s="41">
        <f>E117+E14</f>
        <v>1064.17</v>
      </c>
    </row>
    <row r="282" spans="1:5" ht="20.25">
      <c r="A282" s="9"/>
      <c r="B282" s="40" t="s">
        <v>95</v>
      </c>
      <c r="C282" s="9"/>
      <c r="D282" s="11"/>
      <c r="E282" s="41">
        <f>E281</f>
        <v>1064.17</v>
      </c>
    </row>
    <row r="283" spans="1:5">
      <c r="A283" s="42" t="s">
        <v>96</v>
      </c>
      <c r="B283" s="42"/>
      <c r="C283" s="42"/>
      <c r="D283" s="42"/>
      <c r="E283" s="42"/>
    </row>
    <row r="284" spans="1:5">
      <c r="B284" t="s">
        <v>3</v>
      </c>
      <c r="D284" s="3" t="s">
        <v>97</v>
      </c>
      <c r="E284" s="3"/>
    </row>
    <row r="285" spans="1:5">
      <c r="A285" s="42" t="s">
        <v>98</v>
      </c>
      <c r="B285" s="42"/>
      <c r="C285" s="42"/>
      <c r="D285" s="42"/>
      <c r="E285" s="42"/>
    </row>
    <row r="286" spans="1:5">
      <c r="B286" s="43" t="s">
        <v>99</v>
      </c>
      <c r="C286" s="43"/>
      <c r="D286" s="43"/>
      <c r="E286" s="43"/>
    </row>
    <row r="287" spans="1:5">
      <c r="B287" s="43"/>
      <c r="C287" s="43"/>
      <c r="D287" s="43"/>
      <c r="E287" s="43"/>
    </row>
    <row r="288" spans="1:5">
      <c r="B288" s="43"/>
      <c r="C288" s="43"/>
      <c r="D288" s="43"/>
      <c r="E288" s="43"/>
    </row>
    <row r="289" spans="2:5">
      <c r="B289" s="43"/>
      <c r="C289" s="43"/>
      <c r="D289" s="43"/>
      <c r="E289" s="43"/>
    </row>
    <row r="290" spans="2:5">
      <c r="B290" s="43"/>
      <c r="C290" s="43"/>
      <c r="D290" s="43"/>
      <c r="E290" s="43"/>
    </row>
    <row r="291" spans="2:5">
      <c r="B291" s="44"/>
      <c r="C291" s="44"/>
      <c r="D291" s="44"/>
      <c r="E291" s="44"/>
    </row>
    <row r="292" spans="2:5" ht="57.75">
      <c r="B292" s="45" t="s">
        <v>100</v>
      </c>
      <c r="C292" s="44"/>
      <c r="D292" s="44"/>
      <c r="E292" s="44" t="s">
        <v>101</v>
      </c>
    </row>
    <row r="293" spans="2:5">
      <c r="B293" s="44"/>
      <c r="C293" s="44"/>
      <c r="D293" s="44"/>
      <c r="E293" s="44"/>
    </row>
  </sheetData>
  <mergeCells count="7">
    <mergeCell ref="B286:E290"/>
    <mergeCell ref="D5:E5"/>
    <mergeCell ref="B8:E8"/>
    <mergeCell ref="B9:E9"/>
    <mergeCell ref="A283:E283"/>
    <mergeCell ref="D284:E284"/>
    <mergeCell ref="A285:E28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2016-10-03T12:35:58Z</dcterms:modified>
</cp:coreProperties>
</file>